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7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ebalogh\Desktop\"/>
    </mc:Choice>
  </mc:AlternateContent>
  <bookViews>
    <workbookView xWindow="0" yWindow="3600" windowWidth="23040" windowHeight="9030"/>
  </bookViews>
  <sheets>
    <sheet name="támogatások" sheetId="1" r:id="rId1"/>
    <sheet name="Munka2" sheetId="2" state="hidden" r:id="rId2"/>
    <sheet name="résztvevők (oktatás és képzés)" sheetId="3" r:id="rId3"/>
    <sheet name="résztvevők (ifjúság)" sheetId="4" r:id="rId4"/>
  </sheets>
  <definedNames>
    <definedName name="_xlnm._FilterDatabase" localSheetId="2" hidden="1">'résztvevők (oktatás és képzés)'!$A$4:$K$23</definedName>
    <definedName name="Z_06E44AF9_26EC_4A02_8A5E_8DCC85B5E383_.wvu.FilterData" localSheetId="2" hidden="1">'résztvevők (oktatás és képzés)'!$A$4:$K$23</definedName>
    <definedName name="Z_3A803458_B022_4D45_9AA3_EF88382BE603_.wvu.FilterData" localSheetId="2" hidden="1">'résztvevők (oktatás és képzés)'!$A$4:$K$23</definedName>
    <definedName name="Z_45552D00_92B1_4EBF_BCDE_C2BDA6F898E5_.wvu.FilterData" localSheetId="2" hidden="1">'résztvevők (oktatás és képzés)'!$A$4:$K$23</definedName>
    <definedName name="Z_96BB2E9E_A19C_4868_BC99_BFD2A9101DF9_.wvu.FilterData" localSheetId="2" hidden="1">'résztvevők (oktatás és képzés)'!$A$4:$K$23</definedName>
    <definedName name="Z_B44CD4DF_59C6_4CE0_904A_EA4B51A0ABA3_.wvu.FilterData" localSheetId="2" hidden="1">'résztvevők (oktatás és képzés)'!$A$4:$K$23</definedName>
    <definedName name="Z_C84661F8_5CF5_4D86_83C4_54603617BAB7_.wvu.FilterData" localSheetId="2" hidden="1">'résztvevők (oktatás és képzés)'!$A$4:$K$23</definedName>
    <definedName name="Z_E568162C_F5F5_473F_AFFE_DAF04A8B1754_.wvu.FilterData" localSheetId="2" hidden="1">'résztvevők (oktatás és képzés)'!$A$4:$K$23</definedName>
  </definedNames>
  <calcPr calcId="162913"/>
  <customWorkbookViews>
    <customWorkbookView name="Balogh Eszter - Egyéni nézet" guid="{E568162C-F5F5-473F-AFFE-DAF04A8B1754}" mergeInterval="0" personalView="1" maximized="1" xWindow="-8" yWindow="-8" windowWidth="1382" windowHeight="744" activeSheetId="1"/>
    <customWorkbookView name="Gergely Mate - Personal View" guid="{45552D00-92B1-4EBF-BCDE-C2BDA6F898E5}" mergeInterval="0" personalView="1" maximized="1" xWindow="-9" yWindow="-9" windowWidth="1938" windowHeight="1048" activeSheetId="4"/>
    <customWorkbookView name="Hernádi Anna - Egyéni nézet" guid="{0F22A132-8D8A-463C-A4C6-779A67EE88D1}" mergeInterval="0" personalView="1" maximized="1" xWindow="-8" yWindow="-8" windowWidth="1382" windowHeight="744" activeSheetId="1"/>
    <customWorkbookView name="Beke Márton - Egyéni nézet" guid="{8B40590E-93B6-420C-841C-5373852585BF}" mergeInterval="0" personalView="1" maximized="1" xWindow="-8" yWindow="-8" windowWidth="1936" windowHeight="1064" activeSheetId="3"/>
    <customWorkbookView name="Mészáros Gabriella - Egyéni nézet" guid="{A9A3C12D-0906-453E-9650-3FAA7B80B3E6}" mergeInterval="0" personalView="1" maximized="1" xWindow="-8" yWindow="-8" windowWidth="1936" windowHeight="1056" activeSheetId="1"/>
    <customWorkbookView name="fo2 - Egyéni nézet" guid="{99835A3D-CB57-4B66-9C57-88C573236269}" mergeInterval="0" personalView="1" maximized="1" windowWidth="1916" windowHeight="855" activeSheetId="3"/>
    <customWorkbookView name="Hermándy-Berencz Judit - Egyéni nézet" guid="{9C58771E-E078-4BC4-9B23-9FC5A0E5629B}" mergeInterval="0" personalView="1" maximized="1" xWindow="-8" yWindow="-8" windowWidth="1382" windowHeight="744" activeSheetId="1"/>
    <customWorkbookView name="Hegyi Erzsébet - Egyéni nézet" guid="{45696683-D14C-4A2C-8921-6717826EFB53}" mergeInterval="0" personalView="1" maximized="1" xWindow="-11" yWindow="-11" windowWidth="1942" windowHeight="1046" activeSheetId="3"/>
    <customWorkbookView name="Lovászi Attila - Egyéni nézet" guid="{9D4EFCF0-99ED-4D6A-A776-6B63EB24362E}" mergeInterval="0" personalView="1" maximized="1" windowWidth="1676" windowHeight="824" activeSheetId="3"/>
    <customWorkbookView name="Kamocsa Gábor - Egyéni nézet" guid="{42629C32-ECAE-454A-BEBE-BFAE980A2D9B}" mergeInterval="0" personalView="1" maximized="1" xWindow="-8" yWindow="-8" windowWidth="1696" windowHeight="1026" activeSheetId="1"/>
    <customWorkbookView name="Dobos Gábor - Egyéni nézet" guid="{3674222B-E37C-4C5E-9D49-A9616EBF68CC}" mergeInterval="0" personalView="1" maximized="1" xWindow="-8" yWindow="-8" windowWidth="1936" windowHeight="1056" activeSheetId="1"/>
    <customWorkbookView name="Hesz Alexia - Egyéni nézet" guid="{74EDF4F3-1952-4CBC-9613-82C914018FC9}" mergeInterval="0" personalView="1" maximized="1" xWindow="-8" yWindow="-8" windowWidth="1456" windowHeight="876" activeSheetId="1"/>
    <customWorkbookView name="Bánfiné dr. Klekner Bíbor - Egyéni nézet" guid="{A618920E-8C8A-4492-8392-6F4FE43177E7}" mergeInterval="0" personalView="1" maximized="1" xWindow="-11" yWindow="-11" windowWidth="1942" windowHeight="1046" activeSheetId="1"/>
    <customWorkbookView name="Szikszai Anna - Egyéni nézet" guid="{F359A338-1C00-49C3-9B83-063EE5F0386E}" mergeInterval="0" personalView="1" maximized="1" xWindow="-8" yWindow="-8" windowWidth="1936" windowHeight="1056" activeSheetId="1"/>
    <customWorkbookView name="Bélik Márton - Egyéni nézet" guid="{76822C87-0CD2-4B29-9370-1CE89C38596A}" mergeInterval="0" personalView="1" maximized="1" windowWidth="1676" windowHeight="824" activeSheetId="1"/>
    <customWorkbookView name="Csányi Zsófia - Egyéni nézet" guid="{46748109-A6BF-42C9-9612-BC91B5971370}" mergeInterval="0" personalView="1" maximized="1" windowWidth="1676" windowHeight="724" activeSheetId="3"/>
    <customWorkbookView name="Nagy-Sinkó Zsófia - Egyéni nézet" guid="{BDA33AE1-A6E0-4BEC-8216-6CA4D49EF1F1}" mergeInterval="0" personalView="1" maximized="1" windowWidth="1916" windowHeight="774" activeSheetId="3"/>
    <customWorkbookView name="Winkler-Antal Krisztina - Egyéni nézet" guid="{672A14D6-9597-4417-9618-4532B4138EA4}" mergeInterval="0" personalView="1" windowWidth="1280" windowHeight="984" activeSheetId="1"/>
    <customWorkbookView name="Szilágyi Róbert - Egyéni nézet" guid="{05517F37-F488-4763-B575-819343FCE29F}" mergeInterval="0" personalView="1" maximized="1" windowWidth="1276" windowHeight="698" activeSheetId="1"/>
    <customWorkbookView name="Bokodi Szabolcs - Egyéni nézet" guid="{CA883902-AD46-4900-BCA5-728338DACED1}" mergeInterval="0" personalView="1" maximized="1" windowWidth="1362" windowHeight="399" activeSheetId="1"/>
    <customWorkbookView name="Sinkó Zsófia - Egyéni nézet" guid="{55249269-7FC7-46BC-840F-A25493EDE586}" mergeInterval="0" personalView="1" maximized="1" windowWidth="1276" windowHeight="778" activeSheetId="1"/>
    <customWorkbookView name="Koós-Herold Zsuzsa - Egyéni nézet" guid="{8ED78D0F-209F-4723-9D35-1F2137B8DB63}" mergeInterval="0" personalView="1" maximized="1" windowWidth="1676" windowHeight="785" activeSheetId="1"/>
    <customWorkbookView name="Vercseg Zsuzsanna - Egyéni nézet" guid="{E3D4A27C-EDD8-4603-9FBE-475A11AE876D}" mergeInterval="0" personalView="1" maximized="1" windowWidth="1276" windowHeight="886" activeSheetId="3" showComments="commIndAndComment"/>
    <customWorkbookView name="Kozsik Edina - Egyéni nézet" guid="{77D29A7E-0E1F-4D64-8628-80235480DF35}" mergeInterval="0" personalView="1" maximized="1" windowWidth="1276" windowHeight="575" activeSheetId="1"/>
    <customWorkbookView name="Balogh Tamás - Egyéni nézet" guid="{AF951D10-282E-47D1-AF51-BCEC7508F0B4}" mergeInterval="0" personalView="1" maximized="1" windowWidth="1276" windowHeight="699" activeSheetId="1"/>
    <customWorkbookView name="Frigyes Edina - Egyéni nézet" guid="{EAF63209-B53C-422B-95D3-4038BFAC9D40}" mergeInterval="0" personalView="1" maximized="1" windowWidth="1436" windowHeight="555" activeSheetId="1"/>
    <customWorkbookView name="Fekete Éva - Egyéni nézet" guid="{0B45D545-202A-4B00-ABC8-F3AB0F84910C}" mergeInterval="0" personalView="1" maximized="1" windowWidth="1276" windowHeight="798" activeSheetId="3"/>
    <customWorkbookView name="Horváth Katalin - Egyéni nézet" guid="{E153E55D-1532-43B6-AF54-0A19C0A1DDA8}" mergeInterval="0" personalView="1" maximized="1" windowWidth="1276" windowHeight="738" activeSheetId="1"/>
    <customWorkbookView name="Tóth Zoltán - Egyéni nézet" guid="{69707AD1-E705-411C-9A2B-00EAE740808F}" mergeInterval="0" personalView="1" maximized="1" windowWidth="1276" windowHeight="798" activeSheetId="3"/>
    <customWorkbookView name="Kisgyörgy Eszter - Egyéni nézet" guid="{D9CCB751-BFBD-49E1-9972-6D0DF83CA238}" mergeInterval="0" personalView="1" maximized="1" xWindow="-8" yWindow="-8" windowWidth="1696" windowHeight="1026" activeSheetId="1"/>
    <customWorkbookView name="Csáfordi Orsolya - Egyéni nézet" guid="{EBA7F782-2701-4BA6-B592-279A7612CABC}" mergeInterval="0" personalView="1" maximized="1" windowWidth="1676" windowHeight="824" activeSheetId="3"/>
    <customWorkbookView name="Tóth Tibor - Egyéni nézet" guid="{BA56BD9F-C679-4A4C-89E8-19098E74176F}" mergeInterval="0" personalView="1" maximized="1" windowWidth="1916" windowHeight="844" activeSheetId="3"/>
    <customWorkbookView name="Kilin Emőke - Egyéni nézet" guid="{E9E4C544-E3B0-4E2B-A785-9DE10C60B65A}" mergeInterval="0" personalView="1" maximized="1" windowWidth="1676" windowHeight="764" activeSheetId="3"/>
    <customWorkbookView name="Kármán Tímea - Egyéni nézet" guid="{A0D5FE62-2881-4608-8234-EE2532B3238B}" mergeInterval="0" personalView="1" maximized="1" windowWidth="1916" windowHeight="779" activeSheetId="3"/>
    <customWorkbookView name="Mátyus Edina - Egyéni nézet" guid="{75D8298F-5F64-486C-99D7-0F51DF1C9630}" mergeInterval="0" personalView="1" maximized="1" windowWidth="1916" windowHeight="834" activeSheetId="3"/>
    <customWorkbookView name="Szennerné Árpási Szilvia - Egyéni nézet" guid="{42D2175F-C1B3-4FA2-ACB9-64E091E720C0}" mergeInterval="0" personalView="1" maximized="1" windowWidth="1360" windowHeight="543" activeSheetId="1"/>
    <customWorkbookView name="Elter Nikoletta - Egyéni nézet" guid="{5EC7F77B-0DA6-428E-B6C1-2AF531E7F472}" mergeInterval="0" personalView="1" maximized="1" windowWidth="1280" windowHeight="758" activeSheetId="1"/>
    <customWorkbookView name="Lakatos Lilla - Egyéni nézet" guid="{A144AE98-6137-4528-8BDF-C02880533A31}" mergeInterval="0" personalView="1" xWindow="11" yWindow="36" windowWidth="869" windowHeight="492" activeSheetId="1"/>
    <customWorkbookView name="Széll Adrienn - Egyéni nézet" guid="{B0BEF0A4-7A22-4597-BA93-88869D5BABD4}" mergeInterval="0" personalView="1" maximized="1" xWindow="-8" yWindow="-8" windowWidth="1696" windowHeight="1026" activeSheetId="3"/>
    <customWorkbookView name="Lampért-Kármán Tímea - Egyéni nézet" guid="{680240A0-F4F9-4F03-BF99-52F11871141E}" mergeInterval="0" personalView="1" maximized="1" xWindow="-9" yWindow="-9" windowWidth="1938" windowHeight="1048" activeSheetId="3"/>
    <customWorkbookView name="Szabó Regina - Egyéni nézet" guid="{F4A95369-B5B8-47AE-9368-C9B7ACE46A47}" mergeInterval="0" personalView="1" maximized="1" xWindow="-8" yWindow="-8" windowWidth="1696" windowHeight="1026" activeSheetId="4"/>
    <customWorkbookView name="Máté Gergely Géza - Egyéni nézet" guid="{96AA9D9C-34A9-4553-9FC0-89BF9E7F9179}" mergeInterval="0" personalView="1" maximized="1" xWindow="-9" yWindow="-9" windowWidth="1938" windowHeight="1050" activeSheetId="4"/>
    <customWorkbookView name="Székely Ágnes - Egyéni nézet" guid="{0A16106A-A59D-4049-9B2B-C44AA65BC402}" mergeInterval="0" personalView="1" maximized="1" xWindow="82" yWindow="-11" windowWidth="1849" windowHeight="1102" activeSheetId="3" showComments="commIndAndComment"/>
    <customWorkbookView name="Nagy Zsófia - Egyéni nézet" guid="{06E44AF9-26EC-4A02-8A5E-8DCC85B5E383}" mergeInterval="0" personalView="1" maximized="1" xWindow="-8" yWindow="-8" windowWidth="1616" windowHeight="876" activeSheetId="3"/>
    <customWorkbookView name="Györke Julianna - Egyéni nézet" guid="{C84661F8-5CF5-4D86-83C4-54603617BAB7}" mergeInterval="0" personalView="1" maximized="1" xWindow="-11" yWindow="-11" windowWidth="1942" windowHeight="1046" activeSheetId="1"/>
    <customWorkbookView name="Szabó Csilla (Kommunikáció) - Egyéni nézet" guid="{96BB2E9E-A19C-4868-BC99-BFD2A9101DF9}" mergeInterval="0" personalView="1" maximized="1" xWindow="-11" yWindow="-11" windowWidth="1942" windowHeight="1046" activeSheetId="4"/>
  </customWorkbookViews>
</workbook>
</file>

<file path=xl/calcChain.xml><?xml version="1.0" encoding="utf-8"?>
<calcChain xmlns="http://schemas.openxmlformats.org/spreadsheetml/2006/main">
  <c r="C26" i="4" l="1"/>
  <c r="C34" i="4" l="1"/>
  <c r="B38" i="3" l="1"/>
  <c r="F29" i="1" l="1"/>
  <c r="F28" i="1"/>
  <c r="F27" i="1"/>
  <c r="F26" i="1"/>
  <c r="F25" i="1"/>
  <c r="F24" i="1"/>
  <c r="C30" i="1" l="1"/>
  <c r="B30" i="1"/>
  <c r="D13" i="4" l="1"/>
  <c r="D33" i="4" l="1"/>
  <c r="D32" i="4"/>
  <c r="E13" i="4"/>
  <c r="C13" i="4"/>
  <c r="C32" i="4" s="1"/>
  <c r="B13" i="4"/>
  <c r="E33" i="4" l="1"/>
  <c r="E32" i="4"/>
  <c r="E30" i="1"/>
  <c r="F18" i="1" l="1"/>
  <c r="F19" i="1"/>
  <c r="F20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D27" i="3" l="1"/>
  <c r="C27" i="3"/>
  <c r="B27" i="3"/>
  <c r="D26" i="3"/>
  <c r="C26" i="3"/>
  <c r="B26" i="3"/>
  <c r="C17" i="1" l="1"/>
  <c r="D17" i="1"/>
  <c r="E17" i="1"/>
  <c r="B17" i="1"/>
  <c r="F17" i="1" l="1"/>
  <c r="E34" i="4"/>
  <c r="D34" i="4"/>
  <c r="C33" i="4"/>
  <c r="E21" i="4"/>
  <c r="D21" i="4"/>
  <c r="C21" i="4"/>
  <c r="B21" i="4"/>
  <c r="B6" i="4"/>
  <c r="D14" i="3" l="1"/>
  <c r="C14" i="3"/>
  <c r="B14" i="3"/>
  <c r="F32" i="1" l="1"/>
  <c r="F31" i="1" l="1"/>
  <c r="C43" i="3" l="1"/>
  <c r="D43" i="3"/>
  <c r="B43" i="3"/>
  <c r="C25" i="3"/>
  <c r="D25" i="3"/>
  <c r="B25" i="3"/>
  <c r="C21" i="3"/>
  <c r="D21" i="3"/>
  <c r="C18" i="3"/>
  <c r="D18" i="3"/>
  <c r="C4" i="3"/>
  <c r="D4" i="3"/>
  <c r="B21" i="3"/>
  <c r="B18" i="3"/>
  <c r="B4" i="3"/>
  <c r="B28" i="3" l="1"/>
  <c r="D28" i="3"/>
  <c r="C28" i="3"/>
  <c r="F30" i="1"/>
  <c r="F23" i="1"/>
  <c r="D2" i="1" l="1"/>
  <c r="E2" i="1"/>
  <c r="F2" i="1" l="1"/>
</calcChain>
</file>

<file path=xl/comments1.xml><?xml version="1.0" encoding="utf-8"?>
<comments xmlns="http://schemas.openxmlformats.org/spreadsheetml/2006/main">
  <authors>
    <author>Szerző</author>
    <author>Hernádi Anna</author>
  </authors>
  <commentList>
    <comment ref="D1" authorId="0" guid="{56D25318-C33D-4432-B876-97F61648EFA5}" shapeId="0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a Delegation Agreement módosítása szerint
</t>
        </r>
      </text>
    </comment>
    <comment ref="B26" authorId="1" guid="{A332DFA8-4D86-4DAE-BBB1-1B2D4B48F8A5}" shapeId="0">
      <text>
        <r>
          <rPr>
            <b/>
            <sz val="9"/>
            <color indexed="81"/>
            <rFont val="Tahoma"/>
            <family val="2"/>
            <charset val="238"/>
          </rPr>
          <t>Hernádi Anna:</t>
        </r>
        <r>
          <rPr>
            <sz val="9"/>
            <color indexed="81"/>
            <rFont val="Tahoma"/>
            <family val="2"/>
            <charset val="238"/>
          </rPr>
          <t xml:space="preserve">
2 db beadott pályázat 2018/2019-re + 2 db beadott pályázat 2019/2020-ra
</t>
        </r>
      </text>
    </comment>
    <comment ref="C26" authorId="1" guid="{7CE9B159-6481-400B-A635-40BDDEB30B9A}" shapeId="0">
      <text>
        <r>
          <rPr>
            <b/>
            <sz val="9"/>
            <color indexed="81"/>
            <rFont val="Tahoma"/>
            <family val="2"/>
            <charset val="238"/>
          </rPr>
          <t>Hernádi Anna:</t>
        </r>
        <r>
          <rPr>
            <sz val="9"/>
            <color indexed="81"/>
            <rFont val="Tahoma"/>
            <family val="2"/>
            <charset val="238"/>
          </rPr>
          <t xml:space="preserve">
2 db nyertes pályázat 2018/2019-re + 1 db nyertes pályázat 2019/2020-ra
</t>
        </r>
      </text>
    </comment>
  </commentList>
</comments>
</file>

<file path=xl/comments2.xml><?xml version="1.0" encoding="utf-8"?>
<comments xmlns="http://schemas.openxmlformats.org/spreadsheetml/2006/main">
  <authors>
    <author>Hermándy-Berencz Judit</author>
  </authors>
  <commentList>
    <comment ref="B1" authorId="0" guid="{BF98DB4C-3B2A-458E-93BC-9626ADAFE32A}" shapeId="0">
      <text>
        <r>
          <rPr>
            <sz val="9"/>
            <color indexed="81"/>
            <rFont val="Tahoma"/>
            <family val="2"/>
            <charset val="238"/>
          </rPr>
          <t xml:space="preserve">2019-es pályázati keret terhére megítélt
(a 2020. márciusi adatok alapján)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<sst xmlns="http://schemas.openxmlformats.org/spreadsheetml/2006/main" count="170" uniqueCount="123">
  <si>
    <t>Beadott pályázatok száma</t>
  </si>
  <si>
    <t>Támogatási keret</t>
  </si>
  <si>
    <t>személyzet</t>
  </si>
  <si>
    <t>felsőoktatás</t>
  </si>
  <si>
    <t>CEEPUS</t>
  </si>
  <si>
    <t>köznevelés</t>
  </si>
  <si>
    <t>szakképzés</t>
  </si>
  <si>
    <t>felnőtt tanulás</t>
  </si>
  <si>
    <t>Kimenő</t>
  </si>
  <si>
    <t>Bejövő</t>
  </si>
  <si>
    <t>Stipendium Hungaricum</t>
  </si>
  <si>
    <t>hallgatók</t>
  </si>
  <si>
    <t>diákok/ hallgatók</t>
  </si>
  <si>
    <t>oktatók/ kutatók</t>
  </si>
  <si>
    <t>Collegium Hungaricum</t>
  </si>
  <si>
    <t>Magyar Állami Eötvös Ösztöndíj</t>
  </si>
  <si>
    <t>Pályázati program</t>
  </si>
  <si>
    <t>Erasmus + Köznevelés
Mobilitás</t>
  </si>
  <si>
    <t>Erasmus + Szakképzés
Mobilitás</t>
  </si>
  <si>
    <t>Erasmus + Szakképzés
Stratégiai Partnerségek</t>
  </si>
  <si>
    <t>Erasmus + Felsőoktatás
Mobilitás</t>
  </si>
  <si>
    <t>Erasmus + Felsőoktatás
Stratégiai Partnerségek</t>
  </si>
  <si>
    <t>Erasmus + Felnőtt tanulás
Mobilitás</t>
  </si>
  <si>
    <t>Erasmus + Felnőtt tanulás
Stratégiai Partnerségek</t>
  </si>
  <si>
    <t>Erasmus + Felsőoktatás
Nemzetközi Kreditmobilitás</t>
  </si>
  <si>
    <t>Támogatott pályázatok száma</t>
  </si>
  <si>
    <t>Megítélt támogatás/ támogatási keret</t>
  </si>
  <si>
    <t>Megítélt támogatás</t>
  </si>
  <si>
    <t>TOTAL</t>
  </si>
  <si>
    <t>Campus Mundi</t>
  </si>
  <si>
    <t>Erasmus+ Ifjúság Mobilitás</t>
  </si>
  <si>
    <t xml:space="preserve">Erasmus + Ifjúság Stratégiai partnerségek </t>
  </si>
  <si>
    <t xml:space="preserve">Erasmus+ Ifjúság Strukturált párbeszéd projektek </t>
  </si>
  <si>
    <t>Államközi Ösztöndíjak</t>
  </si>
  <si>
    <t xml:space="preserve">Collegium Hungaricum </t>
  </si>
  <si>
    <t xml:space="preserve">Magyar Állami Eötvös Ösztöndíj </t>
  </si>
  <si>
    <t xml:space="preserve">Stipendium Hungaricum </t>
  </si>
  <si>
    <t>DAAD-projektek</t>
  </si>
  <si>
    <t>Erasmus+ nemzetközi kreditmobilitás</t>
  </si>
  <si>
    <t>DAAD projektek keretében utazók</t>
  </si>
  <si>
    <t xml:space="preserve">Államközi beutazó nyári egyetemek </t>
  </si>
  <si>
    <t>Megjegyzés</t>
  </si>
  <si>
    <t>GRAND TOTAL</t>
  </si>
  <si>
    <t>Pályázattípus</t>
  </si>
  <si>
    <t>KA1 - Mobilitási projektek</t>
  </si>
  <si>
    <t>KA2 - Stratégiai Partnerségek</t>
  </si>
  <si>
    <t>KA3 - Strukturált párbeszéd projektek</t>
  </si>
  <si>
    <t>Résztvevők összlétszáma (benyújtott pályázatok)</t>
  </si>
  <si>
    <t>Résztvevők összlétszáma (támogatott pályázatok)</t>
  </si>
  <si>
    <t>Támogatott szervezetek száma</t>
  </si>
  <si>
    <t>Összesen</t>
  </si>
  <si>
    <t>Speciális igényű résztvevő (az összlétszámon belül)</t>
  </si>
  <si>
    <t>Hátrányos helyzetű résztvevő (az összlétszámon belül)</t>
  </si>
  <si>
    <t>Ifjúsági csereprogramok - partnerországok</t>
  </si>
  <si>
    <t>Ifjúsági csereprogramok - programországok</t>
  </si>
  <si>
    <t>Tevékenységtípus</t>
  </si>
  <si>
    <t>Tevékenységek száma</t>
  </si>
  <si>
    <t>Résztvevők száma</t>
  </si>
  <si>
    <t>Részt vevő fiatal</t>
  </si>
  <si>
    <t>Részt vevő szakember</t>
  </si>
  <si>
    <t>Mobilitási projektek részletes bontása</t>
  </si>
  <si>
    <t>Erasmus+ felsőoktatás</t>
  </si>
  <si>
    <t>Az általunk kezelt programokban, de nem a hazai keret terhére beutazók</t>
  </si>
  <si>
    <t>Az általunk kezelt programokban, de nem a hazai keret terhére kiutazók</t>
  </si>
  <si>
    <t>oktatók/kutatók</t>
  </si>
  <si>
    <r>
      <t>CEEPUS</t>
    </r>
    <r>
      <rPr>
        <b/>
        <sz val="9"/>
        <color rgb="FFFF0000"/>
        <rFont val="Calibri"/>
        <family val="2"/>
        <charset val="238"/>
        <scheme val="minor"/>
      </rPr>
      <t xml:space="preserve"> </t>
    </r>
  </si>
  <si>
    <t>Ösztöndíjprogram Keresztény Fiataloknak</t>
  </si>
  <si>
    <t>Erasmus + Köznevelés
Iskolai, óvodai stratégiai partnerségek</t>
  </si>
  <si>
    <t>Erasmus+ Mobilitás</t>
  </si>
  <si>
    <t>Erasmus+ Stratégiai Partnerségek</t>
  </si>
  <si>
    <t xml:space="preserve">Ösztöndíjprogram Keresztény Fiataloknak </t>
  </si>
  <si>
    <t>HUF</t>
  </si>
  <si>
    <t>E+ Mobilitási programok keretében kiutazók összesen</t>
  </si>
  <si>
    <t>Egyéb mobilitási programok keretében kiutazók összesen</t>
  </si>
  <si>
    <t>E+ Stratégiai partnerségek keretében kiutazók összesen</t>
  </si>
  <si>
    <t>Ifjúsági szakemberek mobilitása - partnerországok</t>
  </si>
  <si>
    <t>Ifjúsági szakemberekmobilitása - programországok</t>
  </si>
  <si>
    <t>Erasmus+ Iskolai, Óvodai Partnerségek</t>
  </si>
  <si>
    <t>Hubert Curien-Balaton Program</t>
  </si>
  <si>
    <t>Hubert Curien-Balaton projektek keretében utazók</t>
  </si>
  <si>
    <t>Csak Erasmus+</t>
  </si>
  <si>
    <t>E+ és ESC is</t>
  </si>
  <si>
    <t>ESC - önkéntes projektek</t>
  </si>
  <si>
    <t>ESC - gyakornoki tevékenységek és munkavállalás</t>
  </si>
  <si>
    <t>ESC - szolidartiási projektek</t>
  </si>
  <si>
    <t>Európai Szolidaritási Testület - Önkéntesség</t>
  </si>
  <si>
    <t>Európai Szolidaritási Testület - Gyakornoki tevékenységek és munkavállalás</t>
  </si>
  <si>
    <t>Európai Szolidaritási Testület - Szolidaritási projektek</t>
  </si>
  <si>
    <t xml:space="preserve">Erasmus+ programországok közötti mobilitás   </t>
  </si>
  <si>
    <t>Európai Szolidaritási Testület  ∑
2018-as támogatási keret (EUR)</t>
  </si>
  <si>
    <t xml:space="preserve">Erasmus + Vegyes intézményi összetételű köznevelési stratégiai partnerségek </t>
  </si>
  <si>
    <t>2018/2019-es tanév.</t>
  </si>
  <si>
    <t>Az intézmények által a 2018/2019-es tanévre elszámolt támogatások.</t>
  </si>
  <si>
    <t>2019. évi kuratóriumi döntések alapján kalkulált létszám (naptári év). A projekt eddigi időszakában összességében alulköltés volt, így a túlpályázás az év első felében nem okozott problémát. Ősszel azonban fel kellett függesztenünk a részképzés pályáztatását, mert a keretlétszám betelt.</t>
  </si>
  <si>
    <t>Erasmus + ∑
2019-es támogatási keret (EUR)</t>
  </si>
  <si>
    <t>A megítélt támogatás a 2019-ben új ösztöndíjasok szeptember-decemberi ösztöndíját tartalmazza.</t>
  </si>
  <si>
    <t>Egyéni önkéntesség (ESC)</t>
  </si>
  <si>
    <t>Csoportos önkéntesség (ESC)</t>
  </si>
  <si>
    <t>2019. évi kuratóriumi döntések alapján támogatott létszám (call 2019)</t>
  </si>
  <si>
    <t>2019-es projektév adatai, nem végleges adatok</t>
  </si>
  <si>
    <t>2018/2019-es tanév</t>
  </si>
  <si>
    <t>2019. évi kuratóriumi döntések alapján támogatott létszám</t>
  </si>
  <si>
    <t>2019-es projektév, megvalósult, beutazó szakértő, nem végleges adat</t>
  </si>
  <si>
    <t xml:space="preserve"> -</t>
  </si>
  <si>
    <t>2018/2019-es nyertes pályázatok 2. évének + 2019/2020-as pályázatok 1. évének ténylegesen megvalósult létszámai a 2019-es naptári évet figyelembe véve</t>
  </si>
  <si>
    <t>1 db 2018/2019-es nyertes pályázat 2. évének, 1 db 2018/2019-es nyertes pályázat 1. és 2. évének + 1 db 2019/2020-as pályázat 1. évének megvalósult létszámai a 2019-es naptári évet figyelembe véve</t>
  </si>
  <si>
    <t>a 2018-2019-es tanév megvalósult mobilitásait figyelembe véve</t>
  </si>
  <si>
    <t>a 2018-2019-es tanév megvalósult mobilitásait figyelembe véve; tartalmazza a 2019-es ténylegesen beutazó nyári egyetemes támogatott hallgatók számát is, ami 171 fő</t>
  </si>
  <si>
    <t>a 2018-2019-es tanév megvalósult mobilitásait figyelembe véve (nem tartalmazza az Államközi beutazó nyári egyetemeket; a beutazó rész- és teljes képzés támogatását nem a TKA finanszírozza, ezért az az összeg itt nem jelenik meg)</t>
  </si>
  <si>
    <t>a 2019-es beutazó nyári egyetem megvalósult mobilitásait figyelmbe véve</t>
  </si>
  <si>
    <t>1 db 2018/2019-es nyertes pályázat 2. évének, 1 db 2018/2019-es nyertes pályázat 2 évének + 1 db 2019/2020-as pályázat 1. évének megvalósult létszámai a 2019-es naptári évet figyelembe véve</t>
  </si>
  <si>
    <t>személyzet /kísérő</t>
  </si>
  <si>
    <t>Ebből: részt vevő önkéntes</t>
  </si>
  <si>
    <t>Ebből: speciális igényű</t>
  </si>
  <si>
    <t>Ebből: hátrányos helyzetű</t>
  </si>
  <si>
    <t>Stratégiai partnerségek mobilitásai</t>
  </si>
  <si>
    <t>Fiatalok rövid távú vegyes mobilitása</t>
  </si>
  <si>
    <t>Munkatársak rövid távú képzése</t>
  </si>
  <si>
    <t>Mobilitási projektek összegzése</t>
  </si>
  <si>
    <t>Multiplikációs rendezvények résztvevői</t>
  </si>
  <si>
    <t>882</t>
  </si>
  <si>
    <t>KA2 résztvevők összesen</t>
  </si>
  <si>
    <t>Előkészítő találkozó - ifjúsági csereprogramok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</si>
</sst>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F_t_-;\-* #,##0.00\ _F_t_-;_-* &quot;-&quot;??\ _F_t_-;_-@_-"/>
    <numFmt numFmtId="165" formatCode="0.0%"/>
    <numFmt numFmtId="166" formatCode="_-* #,##0.00\ [$€-1]_-;\-* #,##0.00\ [$€-1]_-;_-* &quot;-&quot;??\ [$€-1]_-;_-@_-"/>
    <numFmt numFmtId="167" formatCode="#,##0.00\ _F_t"/>
    <numFmt numFmtId="168" formatCode="#,##0\ _F_t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23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1" fillId="0" borderId="0"/>
  </cellStyleXfs>
  <cellXfs count="206">
    <xf numFmtId="0" fontId="0" fillId="0" borderId="0" xfId="0"/>
    <xf numFmtId="49" fontId="8" fillId="4" borderId="12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49" fontId="9" fillId="6" borderId="12" xfId="0" applyNumberFormat="1" applyFont="1" applyFill="1" applyBorder="1" applyAlignment="1">
      <alignment horizontal="right" vertical="center" wrapText="1"/>
    </xf>
    <xf numFmtId="0" fontId="10" fillId="6" borderId="12" xfId="0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49" fontId="7" fillId="3" borderId="12" xfId="4" applyNumberFormat="1" applyFont="1" applyFill="1" applyBorder="1" applyAlignment="1">
      <alignment horizontal="center" vertical="center"/>
    </xf>
    <xf numFmtId="49" fontId="7" fillId="3" borderId="12" xfId="4" applyNumberFormat="1" applyFont="1" applyFill="1" applyBorder="1" applyAlignment="1">
      <alignment horizontal="center" vertical="center" wrapText="1"/>
    </xf>
    <xf numFmtId="3" fontId="8" fillId="4" borderId="12" xfId="4" applyNumberFormat="1" applyFont="1" applyFill="1" applyBorder="1" applyAlignment="1">
      <alignment horizontal="center" vertical="center"/>
    </xf>
    <xf numFmtId="3" fontId="10" fillId="6" borderId="12" xfId="4" applyNumberFormat="1" applyFont="1" applyFill="1" applyBorder="1" applyAlignment="1">
      <alignment horizontal="center" vertical="center" wrapText="1"/>
    </xf>
    <xf numFmtId="49" fontId="8" fillId="4" borderId="12" xfId="4" applyNumberFormat="1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 applyBorder="1" applyAlignment="1">
      <alignment wrapText="1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3" fontId="15" fillId="0" borderId="9" xfId="0" applyNumberFormat="1" applyFont="1" applyBorder="1" applyAlignment="1">
      <alignment horizontal="center" wrapText="1"/>
    </xf>
    <xf numFmtId="0" fontId="15" fillId="0" borderId="21" xfId="0" applyFont="1" applyBorder="1" applyAlignment="1">
      <alignment horizontal="center" vertical="center" wrapText="1"/>
    </xf>
    <xf numFmtId="3" fontId="12" fillId="0" borderId="0" xfId="0" applyNumberFormat="1" applyFont="1"/>
    <xf numFmtId="0" fontId="13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right" vertical="center" wrapText="1" indent="1"/>
    </xf>
    <xf numFmtId="39" fontId="16" fillId="0" borderId="0" xfId="0" applyNumberFormat="1" applyFont="1" applyBorder="1" applyAlignment="1">
      <alignment horizontal="right" vertical="center" wrapText="1" indent="1"/>
    </xf>
    <xf numFmtId="166" fontId="16" fillId="0" borderId="0" xfId="0" applyNumberFormat="1" applyFont="1" applyBorder="1" applyAlignment="1">
      <alignment horizontal="right" vertical="center" wrapText="1" indent="1"/>
    </xf>
    <xf numFmtId="10" fontId="16" fillId="0" borderId="0" xfId="1" applyNumberFormat="1" applyFont="1" applyBorder="1" applyAlignment="1">
      <alignment horizontal="right" vertical="center" wrapText="1" indent="1"/>
    </xf>
    <xf numFmtId="0" fontId="12" fillId="0" borderId="0" xfId="0" applyFont="1" applyAlignment="1">
      <alignment horizontal="left"/>
    </xf>
    <xf numFmtId="0" fontId="13" fillId="0" borderId="8" xfId="0" applyFont="1" applyBorder="1" applyAlignment="1">
      <alignment horizontal="left" wrapText="1"/>
    </xf>
    <xf numFmtId="0" fontId="13" fillId="0" borderId="9" xfId="0" applyFont="1" applyBorder="1" applyAlignment="1">
      <alignment horizontal="right" wrapText="1"/>
    </xf>
    <xf numFmtId="3" fontId="16" fillId="0" borderId="9" xfId="0" applyNumberFormat="1" applyFont="1" applyBorder="1" applyAlignment="1">
      <alignment horizontal="right" wrapText="1"/>
    </xf>
    <xf numFmtId="3" fontId="17" fillId="0" borderId="9" xfId="0" applyNumberFormat="1" applyFont="1" applyBorder="1" applyAlignment="1">
      <alignment horizontal="center"/>
    </xf>
    <xf numFmtId="3" fontId="17" fillId="0" borderId="14" xfId="0" applyNumberFormat="1" applyFont="1" applyBorder="1" applyAlignment="1">
      <alignment horizontal="center"/>
    </xf>
    <xf numFmtId="9" fontId="16" fillId="0" borderId="16" xfId="1" applyFont="1" applyBorder="1" applyAlignment="1">
      <alignment horizontal="right" vertical="center" wrapText="1" indent="1"/>
    </xf>
    <xf numFmtId="0" fontId="15" fillId="0" borderId="11" xfId="0" applyFont="1" applyBorder="1" applyAlignment="1">
      <alignment horizontal="left" wrapText="1"/>
    </xf>
    <xf numFmtId="0" fontId="17" fillId="0" borderId="0" xfId="0" applyFont="1"/>
    <xf numFmtId="0" fontId="15" fillId="0" borderId="5" xfId="0" applyFont="1" applyBorder="1" applyAlignment="1">
      <alignment horizontal="left" wrapText="1"/>
    </xf>
    <xf numFmtId="0" fontId="17" fillId="0" borderId="0" xfId="0" applyFont="1" applyBorder="1"/>
    <xf numFmtId="3" fontId="17" fillId="0" borderId="0" xfId="0" applyNumberFormat="1" applyFont="1"/>
    <xf numFmtId="0" fontId="12" fillId="0" borderId="0" xfId="0" applyFont="1" applyBorder="1"/>
    <xf numFmtId="0" fontId="15" fillId="0" borderId="17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14" fillId="0" borderId="0" xfId="0" applyFont="1" applyFill="1"/>
    <xf numFmtId="0" fontId="14" fillId="0" borderId="0" xfId="0" applyFont="1"/>
    <xf numFmtId="0" fontId="20" fillId="0" borderId="1" xfId="0" applyFont="1" applyBorder="1"/>
    <xf numFmtId="0" fontId="14" fillId="0" borderId="1" xfId="0" applyFont="1" applyBorder="1" applyAlignment="1">
      <alignment horizontal="right"/>
    </xf>
    <xf numFmtId="0" fontId="19" fillId="0" borderId="0" xfId="0" applyFont="1" applyFill="1"/>
    <xf numFmtId="0" fontId="14" fillId="0" borderId="1" xfId="0" applyFont="1" applyFill="1" applyBorder="1" applyAlignment="1">
      <alignment horizontal="right"/>
    </xf>
    <xf numFmtId="0" fontId="14" fillId="0" borderId="0" xfId="0" applyFont="1" applyFill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4" fillId="0" borderId="1" xfId="0" applyFont="1" applyBorder="1" applyAlignment="1">
      <alignment vertical="center"/>
    </xf>
    <xf numFmtId="0" fontId="14" fillId="0" borderId="0" xfId="0" applyFont="1" applyBorder="1" applyAlignment="1">
      <alignment horizontal="right"/>
    </xf>
    <xf numFmtId="0" fontId="19" fillId="0" borderId="1" xfId="0" applyFont="1" applyFill="1" applyBorder="1" applyAlignment="1">
      <alignment horizontal="right" wrapText="1"/>
    </xf>
    <xf numFmtId="0" fontId="21" fillId="0" borderId="0" xfId="0" applyFont="1" applyFill="1"/>
    <xf numFmtId="0" fontId="14" fillId="0" borderId="1" xfId="0" applyFont="1" applyFill="1" applyBorder="1"/>
    <xf numFmtId="0" fontId="14" fillId="0" borderId="13" xfId="0" applyFont="1" applyBorder="1" applyAlignment="1">
      <alignment wrapText="1"/>
    </xf>
    <xf numFmtId="0" fontId="14" fillId="2" borderId="13" xfId="0" applyFont="1" applyFill="1" applyBorder="1" applyAlignment="1">
      <alignment wrapText="1"/>
    </xf>
    <xf numFmtId="0" fontId="1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Border="1" applyAlignment="1">
      <alignment wrapText="1"/>
    </xf>
    <xf numFmtId="0" fontId="14" fillId="2" borderId="1" xfId="0" applyFont="1" applyFill="1" applyBorder="1" applyAlignment="1">
      <alignment horizontal="right"/>
    </xf>
    <xf numFmtId="0" fontId="15" fillId="0" borderId="5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 wrapText="1"/>
    </xf>
    <xf numFmtId="0" fontId="14" fillId="2" borderId="0" xfId="0" applyFont="1" applyFill="1"/>
    <xf numFmtId="0" fontId="14" fillId="2" borderId="0" xfId="0" applyFont="1" applyFill="1" applyBorder="1" applyAlignment="1">
      <alignment horizontal="right" vertical="center" indent="1"/>
    </xf>
    <xf numFmtId="0" fontId="14" fillId="2" borderId="0" xfId="0" applyFont="1" applyFill="1" applyAlignment="1">
      <alignment horizontal="center"/>
    </xf>
    <xf numFmtId="0" fontId="13" fillId="2" borderId="13" xfId="0" applyFont="1" applyFill="1" applyBorder="1" applyAlignment="1">
      <alignment wrapText="1"/>
    </xf>
    <xf numFmtId="0" fontId="15" fillId="2" borderId="5" xfId="0" applyFont="1" applyFill="1" applyBorder="1" applyAlignment="1">
      <alignment horizontal="left" wrapText="1"/>
    </xf>
    <xf numFmtId="0" fontId="17" fillId="2" borderId="0" xfId="0" applyFont="1" applyFill="1"/>
    <xf numFmtId="0" fontId="15" fillId="2" borderId="7" xfId="0" applyFont="1" applyFill="1" applyBorder="1" applyAlignment="1">
      <alignment horizontal="left" wrapText="1"/>
    </xf>
    <xf numFmtId="0" fontId="19" fillId="0" borderId="10" xfId="0" applyFont="1" applyBorder="1"/>
    <xf numFmtId="0" fontId="14" fillId="0" borderId="1" xfId="0" applyFont="1" applyFill="1" applyBorder="1" applyAlignment="1">
      <alignment horizontal="left"/>
    </xf>
    <xf numFmtId="0" fontId="19" fillId="2" borderId="10" xfId="0" applyFont="1" applyFill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2" borderId="1" xfId="0" applyFont="1" applyFill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13" fillId="2" borderId="1" xfId="0" applyFont="1" applyFill="1" applyBorder="1" applyAlignment="1">
      <alignment wrapText="1"/>
    </xf>
    <xf numFmtId="0" fontId="13" fillId="2" borderId="10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20" xfId="0" applyFont="1" applyBorder="1" applyAlignment="1">
      <alignment wrapText="1"/>
    </xf>
    <xf numFmtId="0" fontId="16" fillId="0" borderId="3" xfId="0" applyFont="1" applyBorder="1" applyAlignment="1">
      <alignment wrapText="1"/>
    </xf>
    <xf numFmtId="0" fontId="16" fillId="0" borderId="15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18" xfId="0" applyFont="1" applyBorder="1" applyAlignment="1">
      <alignment wrapText="1"/>
    </xf>
    <xf numFmtId="0" fontId="13" fillId="0" borderId="19" xfId="0" applyFont="1" applyBorder="1" applyAlignment="1">
      <alignment wrapText="1"/>
    </xf>
    <xf numFmtId="167" fontId="16" fillId="0" borderId="1" xfId="0" applyNumberFormat="1" applyFont="1" applyBorder="1" applyAlignment="1">
      <alignment wrapText="1"/>
    </xf>
    <xf numFmtId="167" fontId="16" fillId="2" borderId="3" xfId="0" applyNumberFormat="1" applyFont="1" applyFill="1" applyBorder="1" applyAlignment="1">
      <alignment wrapText="1"/>
    </xf>
    <xf numFmtId="0" fontId="13" fillId="2" borderId="1" xfId="0" applyNumberFormat="1" applyFont="1" applyFill="1" applyBorder="1" applyAlignment="1">
      <alignment wrapText="1"/>
    </xf>
    <xf numFmtId="0" fontId="12" fillId="2" borderId="7" xfId="0" applyFont="1" applyFill="1" applyBorder="1" applyAlignment="1"/>
    <xf numFmtId="3" fontId="12" fillId="2" borderId="7" xfId="0" applyNumberFormat="1" applyFont="1" applyFill="1" applyBorder="1" applyAlignment="1"/>
    <xf numFmtId="167" fontId="16" fillId="2" borderId="7" xfId="0" applyNumberFormat="1" applyFont="1" applyFill="1" applyBorder="1" applyAlignment="1">
      <alignment wrapText="1"/>
    </xf>
    <xf numFmtId="165" fontId="15" fillId="0" borderId="25" xfId="0" applyNumberFormat="1" applyFont="1" applyBorder="1" applyAlignment="1">
      <alignment horizontal="right" wrapText="1"/>
    </xf>
    <xf numFmtId="165" fontId="15" fillId="0" borderId="24" xfId="0" applyNumberFormat="1" applyFont="1" applyBorder="1" applyAlignment="1">
      <alignment horizontal="right" wrapText="1"/>
    </xf>
    <xf numFmtId="165" fontId="15" fillId="0" borderId="27" xfId="0" applyNumberFormat="1" applyFont="1" applyBorder="1" applyAlignment="1">
      <alignment horizontal="right" wrapText="1"/>
    </xf>
    <xf numFmtId="167" fontId="16" fillId="0" borderId="18" xfId="0" applyNumberFormat="1" applyFont="1" applyBorder="1" applyAlignment="1">
      <alignment wrapText="1"/>
    </xf>
    <xf numFmtId="167" fontId="16" fillId="2" borderId="1" xfId="0" applyNumberFormat="1" applyFont="1" applyFill="1" applyBorder="1" applyAlignment="1">
      <alignment wrapText="1"/>
    </xf>
    <xf numFmtId="167" fontId="16" fillId="0" borderId="1" xfId="0" applyNumberFormat="1" applyFont="1" applyFill="1" applyBorder="1" applyAlignment="1">
      <alignment wrapText="1"/>
    </xf>
    <xf numFmtId="167" fontId="16" fillId="0" borderId="7" xfId="0" applyNumberFormat="1" applyFont="1" applyBorder="1" applyAlignment="1">
      <alignment wrapText="1"/>
    </xf>
    <xf numFmtId="0" fontId="14" fillId="2" borderId="1" xfId="0" applyFont="1" applyFill="1" applyBorder="1" applyAlignment="1"/>
    <xf numFmtId="0" fontId="14" fillId="0" borderId="1" xfId="0" applyFont="1" applyBorder="1" applyAlignment="1"/>
    <xf numFmtId="0" fontId="19" fillId="2" borderId="1" xfId="0" applyFont="1" applyFill="1" applyBorder="1" applyAlignment="1">
      <alignment horizontal="center" vertical="center"/>
    </xf>
    <xf numFmtId="0" fontId="22" fillId="0" borderId="13" xfId="0" applyFont="1" applyBorder="1" applyAlignment="1">
      <alignment wrapText="1"/>
    </xf>
    <xf numFmtId="0" fontId="13" fillId="2" borderId="13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right"/>
    </xf>
    <xf numFmtId="0" fontId="14" fillId="0" borderId="10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4" applyNumberFormat="1" applyFont="1" applyFill="1" applyBorder="1" applyAlignment="1"/>
    <xf numFmtId="0" fontId="2" fillId="0" borderId="0" xfId="4" applyNumberFormat="1" applyFont="1" applyFill="1" applyBorder="1" applyAlignment="1">
      <alignment horizontal="center" vertical="center"/>
    </xf>
    <xf numFmtId="49" fontId="8" fillId="4" borderId="12" xfId="0" applyNumberFormat="1" applyFont="1" applyFill="1" applyBorder="1" applyAlignment="1">
      <alignment horizontal="left" vertical="center" wrapText="1"/>
    </xf>
    <xf numFmtId="3" fontId="8" fillId="4" borderId="12" xfId="0" applyNumberFormat="1" applyFont="1" applyFill="1" applyBorder="1" applyAlignment="1">
      <alignment horizontal="center" vertical="center"/>
    </xf>
    <xf numFmtId="49" fontId="10" fillId="6" borderId="12" xfId="0" applyNumberFormat="1" applyFont="1" applyFill="1" applyBorder="1" applyAlignment="1">
      <alignment horizontal="right" vertical="center" wrapText="1"/>
    </xf>
    <xf numFmtId="0" fontId="2" fillId="0" borderId="0" xfId="4" applyNumberFormat="1" applyFont="1" applyFill="1" applyBorder="1" applyAlignment="1"/>
    <xf numFmtId="49" fontId="7" fillId="3" borderId="12" xfId="0" applyNumberFormat="1" applyFont="1" applyFill="1" applyBorder="1" applyAlignment="1">
      <alignment horizontal="center" vertical="center"/>
    </xf>
    <xf numFmtId="4" fontId="16" fillId="0" borderId="13" xfId="0" applyNumberFormat="1" applyFont="1" applyBorder="1" applyAlignment="1">
      <alignment wrapText="1"/>
    </xf>
    <xf numFmtId="0" fontId="14" fillId="0" borderId="10" xfId="0" applyFont="1" applyFill="1" applyBorder="1" applyAlignment="1"/>
    <xf numFmtId="0" fontId="14" fillId="0" borderId="1" xfId="0" applyFont="1" applyFill="1" applyBorder="1" applyAlignment="1"/>
    <xf numFmtId="0" fontId="19" fillId="0" borderId="10" xfId="0" applyFont="1" applyFill="1" applyBorder="1"/>
    <xf numFmtId="0" fontId="14" fillId="0" borderId="0" xfId="0" applyFont="1" applyFill="1" applyBorder="1" applyAlignment="1">
      <alignment horizontal="right" vertical="center" inden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3" fillId="0" borderId="28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0" fontId="20" fillId="7" borderId="1" xfId="0" applyFont="1" applyFill="1" applyBorder="1"/>
    <xf numFmtId="0" fontId="19" fillId="7" borderId="10" xfId="0" applyFont="1" applyFill="1" applyBorder="1" applyAlignment="1">
      <alignment horizontal="right" vertical="center"/>
    </xf>
    <xf numFmtId="0" fontId="19" fillId="7" borderId="1" xfId="0" applyFont="1" applyFill="1" applyBorder="1" applyAlignment="1">
      <alignment horizontal="right" vertical="center"/>
    </xf>
    <xf numFmtId="0" fontId="12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2" borderId="5" xfId="0" applyFont="1" applyFill="1" applyBorder="1" applyAlignment="1">
      <alignment wrapText="1"/>
    </xf>
    <xf numFmtId="0" fontId="13" fillId="2" borderId="5" xfId="0" quotePrefix="1" applyFont="1" applyFill="1" applyBorder="1" applyAlignment="1">
      <alignment wrapText="1"/>
    </xf>
    <xf numFmtId="165" fontId="15" fillId="0" borderId="30" xfId="0" applyNumberFormat="1" applyFont="1" applyBorder="1" applyAlignment="1">
      <alignment horizontal="right" wrapText="1"/>
    </xf>
    <xf numFmtId="167" fontId="16" fillId="0" borderId="30" xfId="0" applyNumberFormat="1" applyFont="1" applyBorder="1" applyAlignment="1">
      <alignment wrapText="1"/>
    </xf>
    <xf numFmtId="0" fontId="13" fillId="0" borderId="30" xfId="0" applyFont="1" applyBorder="1" applyAlignment="1">
      <alignment wrapText="1"/>
    </xf>
    <xf numFmtId="0" fontId="15" fillId="0" borderId="30" xfId="0" applyFont="1" applyBorder="1" applyAlignment="1">
      <alignment horizontal="left" wrapText="1"/>
    </xf>
    <xf numFmtId="0" fontId="15" fillId="2" borderId="17" xfId="0" applyFont="1" applyFill="1" applyBorder="1" applyAlignment="1">
      <alignment horizontal="left" wrapText="1"/>
    </xf>
    <xf numFmtId="0" fontId="15" fillId="2" borderId="11" xfId="0" applyFont="1" applyFill="1" applyBorder="1" applyAlignment="1">
      <alignment horizontal="left" wrapText="1"/>
    </xf>
    <xf numFmtId="0" fontId="15" fillId="2" borderId="29" xfId="0" applyFont="1" applyFill="1" applyBorder="1" applyAlignment="1">
      <alignment horizontal="left" wrapText="1"/>
    </xf>
    <xf numFmtId="0" fontId="15" fillId="8" borderId="8" xfId="0" applyFont="1" applyFill="1" applyBorder="1" applyAlignment="1">
      <alignment horizontal="left" wrapText="1"/>
    </xf>
    <xf numFmtId="0" fontId="15" fillId="8" borderId="9" xfId="0" applyFont="1" applyFill="1" applyBorder="1" applyAlignment="1">
      <alignment wrapText="1"/>
    </xf>
    <xf numFmtId="4" fontId="15" fillId="8" borderId="9" xfId="0" applyNumberFormat="1" applyFont="1" applyFill="1" applyBorder="1" applyAlignment="1">
      <alignment wrapText="1"/>
    </xf>
    <xf numFmtId="165" fontId="15" fillId="8" borderId="23" xfId="0" applyNumberFormat="1" applyFont="1" applyFill="1" applyBorder="1" applyAlignment="1">
      <alignment wrapText="1"/>
    </xf>
    <xf numFmtId="0" fontId="13" fillId="0" borderId="33" xfId="0" applyFont="1" applyBorder="1" applyAlignment="1">
      <alignment wrapText="1"/>
    </xf>
    <xf numFmtId="167" fontId="16" fillId="0" borderId="33" xfId="0" applyNumberFormat="1" applyFont="1" applyBorder="1" applyAlignment="1">
      <alignment wrapText="1"/>
    </xf>
    <xf numFmtId="0" fontId="15" fillId="8" borderId="34" xfId="0" applyFont="1" applyFill="1" applyBorder="1" applyAlignment="1">
      <alignment horizontal="left" wrapText="1"/>
    </xf>
    <xf numFmtId="0" fontId="15" fillId="8" borderId="31" xfId="0" applyFont="1" applyFill="1" applyBorder="1" applyAlignment="1">
      <alignment wrapText="1"/>
    </xf>
    <xf numFmtId="167" fontId="23" fillId="8" borderId="2" xfId="0" applyNumberFormat="1" applyFont="1" applyFill="1" applyBorder="1" applyAlignment="1">
      <alignment wrapText="1"/>
    </xf>
    <xf numFmtId="165" fontId="15" fillId="8" borderId="32" xfId="0" applyNumberFormat="1" applyFont="1" applyFill="1" applyBorder="1" applyAlignment="1">
      <alignment horizontal="right" wrapText="1"/>
    </xf>
    <xf numFmtId="3" fontId="8" fillId="4" borderId="0" xfId="4" applyNumberFormat="1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4" xfId="0" applyFont="1" applyFill="1" applyBorder="1" applyAlignment="1">
      <alignment horizontal="right"/>
    </xf>
    <xf numFmtId="0" fontId="20" fillId="2" borderId="1" xfId="0" applyFont="1" applyFill="1" applyBorder="1" applyAlignment="1">
      <alignment horizontal="left"/>
    </xf>
    <xf numFmtId="0" fontId="14" fillId="2" borderId="1" xfId="0" applyFont="1" applyFill="1" applyBorder="1"/>
    <xf numFmtId="0" fontId="15" fillId="2" borderId="22" xfId="0" applyFont="1" applyFill="1" applyBorder="1" applyAlignment="1">
      <alignment horizontal="left" wrapText="1"/>
    </xf>
    <xf numFmtId="165" fontId="15" fillId="2" borderId="26" xfId="0" applyNumberFormat="1" applyFont="1" applyFill="1" applyBorder="1" applyAlignment="1">
      <alignment horizontal="right" wrapText="1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right" wrapText="1"/>
    </xf>
    <xf numFmtId="0" fontId="24" fillId="2" borderId="4" xfId="0" applyFont="1" applyFill="1" applyBorder="1" applyAlignment="1">
      <alignment vertical="center" wrapText="1"/>
    </xf>
    <xf numFmtId="0" fontId="25" fillId="0" borderId="13" xfId="0" applyFont="1" applyBorder="1" applyAlignment="1">
      <alignment vertical="top" wrapText="1"/>
    </xf>
    <xf numFmtId="0" fontId="12" fillId="0" borderId="35" xfId="0" applyFont="1" applyBorder="1"/>
    <xf numFmtId="165" fontId="15" fillId="8" borderId="21" xfId="0" applyNumberFormat="1" applyFont="1" applyFill="1" applyBorder="1" applyAlignment="1">
      <alignment horizontal="right" wrapText="1"/>
    </xf>
    <xf numFmtId="168" fontId="16" fillId="2" borderId="3" xfId="0" applyNumberFormat="1" applyFont="1" applyFill="1" applyBorder="1" applyAlignment="1">
      <alignment wrapText="1"/>
    </xf>
    <xf numFmtId="4" fontId="16" fillId="0" borderId="1" xfId="0" applyNumberFormat="1" applyFont="1" applyBorder="1" applyAlignment="1">
      <alignment wrapText="1"/>
    </xf>
    <xf numFmtId="0" fontId="14" fillId="0" borderId="13" xfId="0" applyFont="1" applyFill="1" applyBorder="1" applyAlignment="1">
      <alignment wrapText="1"/>
    </xf>
    <xf numFmtId="167" fontId="16" fillId="0" borderId="3" xfId="0" applyNumberFormat="1" applyFont="1" applyFill="1" applyBorder="1" applyAlignment="1">
      <alignment wrapText="1"/>
    </xf>
    <xf numFmtId="165" fontId="13" fillId="0" borderId="26" xfId="0" applyNumberFormat="1" applyFont="1" applyFill="1" applyBorder="1" applyAlignment="1">
      <alignment horizontal="right" wrapText="1"/>
    </xf>
    <xf numFmtId="0" fontId="13" fillId="0" borderId="13" xfId="0" applyNumberFormat="1" applyFont="1" applyFill="1" applyBorder="1" applyAlignment="1">
      <alignment wrapText="1"/>
    </xf>
    <xf numFmtId="0" fontId="13" fillId="0" borderId="13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24" fillId="0" borderId="10" xfId="0" applyFont="1" applyFill="1" applyBorder="1" applyAlignment="1">
      <alignment horizontal="right" vertical="center"/>
    </xf>
    <xf numFmtId="0" fontId="24" fillId="0" borderId="13" xfId="0" applyFont="1" applyFill="1" applyBorder="1" applyAlignment="1">
      <alignment wrapText="1"/>
    </xf>
    <xf numFmtId="0" fontId="24" fillId="2" borderId="1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wrapText="1"/>
    </xf>
    <xf numFmtId="0" fontId="24" fillId="2" borderId="10" xfId="0" applyFont="1" applyFill="1" applyBorder="1" applyAlignment="1">
      <alignment horizontal="right" vertical="center"/>
    </xf>
    <xf numFmtId="0" fontId="24" fillId="2" borderId="1" xfId="0" applyFont="1" applyFill="1" applyBorder="1" applyAlignment="1">
      <alignment horizontal="right" vertical="center"/>
    </xf>
    <xf numFmtId="0" fontId="1" fillId="0" borderId="0" xfId="4" applyNumberFormat="1" applyFont="1" applyFill="1" applyBorder="1" applyAlignment="1"/>
    <xf numFmtId="49" fontId="7" fillId="3" borderId="36" xfId="4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1" xfId="4" applyNumberFormat="1" applyFont="1" applyFill="1" applyBorder="1" applyAlignment="1">
      <alignment horizontal="center" vertical="center"/>
    </xf>
    <xf numFmtId="49" fontId="10" fillId="6" borderId="0" xfId="0" applyNumberFormat="1" applyFont="1" applyFill="1" applyBorder="1" applyAlignment="1">
      <alignment horizontal="right" vertical="center" wrapText="1"/>
    </xf>
    <xf numFmtId="49" fontId="26" fillId="0" borderId="0" xfId="0" applyNumberFormat="1" applyFont="1" applyFill="1" applyBorder="1" applyAlignment="1">
      <alignment horizontal="right" vertical="center" wrapText="1"/>
    </xf>
    <xf numFmtId="0" fontId="10" fillId="6" borderId="12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0" fontId="10" fillId="6" borderId="0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wrapText="1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9" fillId="9" borderId="10" xfId="0" applyFont="1" applyFill="1" applyBorder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</cellXfs>
  <cellStyles count="5">
    <cellStyle name="Ezres 2" xfId="3"/>
    <cellStyle name="Normál" xfId="0" builtinId="0"/>
    <cellStyle name="Normál 2" xfId="2"/>
    <cellStyle name="Normál 3" xfId="4"/>
    <cellStyle name="Százalék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383" Type="http://schemas.openxmlformats.org/officeDocument/2006/relationships/revisionLog" Target="revisionLog6.xml"/><Relationship Id="rId362" Type="http://schemas.openxmlformats.org/officeDocument/2006/relationships/revisionLog" Target="revisionLog72.xml"/><Relationship Id="rId370" Type="http://schemas.openxmlformats.org/officeDocument/2006/relationships/revisionLog" Target="revisionLog80.xml"/><Relationship Id="rId375" Type="http://schemas.openxmlformats.org/officeDocument/2006/relationships/revisionLog" Target="revisionLog85.xml"/><Relationship Id="rId374" Type="http://schemas.openxmlformats.org/officeDocument/2006/relationships/revisionLog" Target="revisionLog84.xml"/><Relationship Id="rId379" Type="http://schemas.openxmlformats.org/officeDocument/2006/relationships/revisionLog" Target="revisionLog89.xml"/><Relationship Id="rId358" Type="http://schemas.openxmlformats.org/officeDocument/2006/relationships/revisionLog" Target="revisionLog68.xml"/><Relationship Id="rId361" Type="http://schemas.openxmlformats.org/officeDocument/2006/relationships/revisionLog" Target="revisionLog71.xml"/><Relationship Id="rId366" Type="http://schemas.openxmlformats.org/officeDocument/2006/relationships/revisionLog" Target="revisionLog76.xml"/><Relationship Id="rId382" Type="http://schemas.openxmlformats.org/officeDocument/2006/relationships/revisionLog" Target="revisionLog5.xml"/><Relationship Id="rId357" Type="http://schemas.openxmlformats.org/officeDocument/2006/relationships/revisionLog" Target="revisionLog67.xml"/><Relationship Id="rId381" Type="http://schemas.openxmlformats.org/officeDocument/2006/relationships/revisionLog" Target="revisionLog91.xml"/><Relationship Id="rId378" Type="http://schemas.openxmlformats.org/officeDocument/2006/relationships/revisionLog" Target="revisionLog88.xml"/><Relationship Id="rId360" Type="http://schemas.openxmlformats.org/officeDocument/2006/relationships/revisionLog" Target="revisionLog70.xml"/><Relationship Id="rId365" Type="http://schemas.openxmlformats.org/officeDocument/2006/relationships/revisionLog" Target="revisionLog75.xml"/><Relationship Id="rId373" Type="http://schemas.openxmlformats.org/officeDocument/2006/relationships/revisionLog" Target="revisionLog83.xml"/><Relationship Id="rId364" Type="http://schemas.openxmlformats.org/officeDocument/2006/relationships/revisionLog" Target="revisionLog74.xml"/><Relationship Id="rId369" Type="http://schemas.openxmlformats.org/officeDocument/2006/relationships/revisionLog" Target="revisionLog79.xml"/><Relationship Id="rId377" Type="http://schemas.openxmlformats.org/officeDocument/2006/relationships/revisionLog" Target="revisionLog87.xml"/><Relationship Id="rId356" Type="http://schemas.openxmlformats.org/officeDocument/2006/relationships/revisionLog" Target="revisionLog66.xml"/><Relationship Id="rId380" Type="http://schemas.openxmlformats.org/officeDocument/2006/relationships/revisionLog" Target="revisionLog90.xml"/><Relationship Id="rId372" Type="http://schemas.openxmlformats.org/officeDocument/2006/relationships/revisionLog" Target="revisionLog82.xml"/><Relationship Id="rId376" Type="http://schemas.openxmlformats.org/officeDocument/2006/relationships/revisionLog" Target="revisionLog86.xml"/><Relationship Id="rId371" Type="http://schemas.openxmlformats.org/officeDocument/2006/relationships/revisionLog" Target="revisionLog81.xml"/><Relationship Id="rId368" Type="http://schemas.openxmlformats.org/officeDocument/2006/relationships/revisionLog" Target="revisionLog78.xml"/><Relationship Id="rId363" Type="http://schemas.openxmlformats.org/officeDocument/2006/relationships/revisionLog" Target="revisionLog73.xml"/><Relationship Id="rId384" Type="http://schemas.openxmlformats.org/officeDocument/2006/relationships/revisionLog" Target="revisionLog1.xml"/><Relationship Id="rId359" Type="http://schemas.openxmlformats.org/officeDocument/2006/relationships/revisionLog" Target="revisionLog69.xml"/><Relationship Id="rId367" Type="http://schemas.openxmlformats.org/officeDocument/2006/relationships/revisionLog" Target="revisionLog7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8C207EE-FB26-47BB-8632-762949D41A60}" diskRevisions="1" revisionId="2034" version="2">
  <header guid="{ABCCFE4A-A4AA-4E69-9A35-86517C926AF8}" dateTime="2020-04-27T13:54:28" maxSheetId="5" userName="Nagy Zsófia" r:id="rId356" minRId="1897" maxRId="1899">
    <sheetIdMap count="4">
      <sheetId val="1"/>
      <sheetId val="2"/>
      <sheetId val="3"/>
      <sheetId val="4"/>
    </sheetIdMap>
  </header>
  <header guid="{938C403C-8432-48E4-88C9-A174E238731E}" dateTime="2020-04-27T14:40:09" maxSheetId="5" userName="Dobos Gábor" r:id="rId357" minRId="1900" maxRId="1913">
    <sheetIdMap count="4">
      <sheetId val="1"/>
      <sheetId val="2"/>
      <sheetId val="3"/>
      <sheetId val="4"/>
    </sheetIdMap>
  </header>
  <header guid="{1A1FFC7D-4F3E-4AFF-AC1B-B0283F01FE8D}" dateTime="2020-04-28T19:24:10" maxSheetId="5" userName="Nagy Zsófia" r:id="rId358">
    <sheetIdMap count="4">
      <sheetId val="1"/>
      <sheetId val="2"/>
      <sheetId val="3"/>
      <sheetId val="4"/>
    </sheetIdMap>
  </header>
  <header guid="{ABAA5EE8-3D4A-4D47-94D2-8401E92F6585}" dateTime="2020-05-04T11:10:23" maxSheetId="5" userName="Nagy Zsófia" r:id="rId359" minRId="1914" maxRId="1921">
    <sheetIdMap count="4">
      <sheetId val="1"/>
      <sheetId val="2"/>
      <sheetId val="3"/>
      <sheetId val="4"/>
    </sheetIdMap>
  </header>
  <header guid="{2CD57B5B-55DF-4F20-AB85-1A526ECFBD99}" dateTime="2020-05-04T11:25:54" maxSheetId="5" userName="Nagy Zsófia" r:id="rId360" minRId="1922" maxRId="1925">
    <sheetIdMap count="4">
      <sheetId val="1"/>
      <sheetId val="2"/>
      <sheetId val="3"/>
      <sheetId val="4"/>
    </sheetIdMap>
  </header>
  <header guid="{FF7205FD-705C-41B6-961A-A2D2965BA78F}" dateTime="2020-05-04T14:55:04" maxSheetId="5" userName="Györke Julianna" r:id="rId361" minRId="1927" maxRId="1928">
    <sheetIdMap count="4">
      <sheetId val="1"/>
      <sheetId val="2"/>
      <sheetId val="3"/>
      <sheetId val="4"/>
    </sheetIdMap>
  </header>
  <header guid="{273EF341-897F-4FBE-BAA1-26FFEAB19FCD}" dateTime="2020-05-04T15:15:39" maxSheetId="5" userName="Györke Julianna" r:id="rId362" minRId="1929">
    <sheetIdMap count="4">
      <sheetId val="1"/>
      <sheetId val="2"/>
      <sheetId val="3"/>
      <sheetId val="4"/>
    </sheetIdMap>
  </header>
  <header guid="{7553A57E-DAC9-4AE2-AD9F-2EE42119AD16}" dateTime="2020-05-04T15:19:05" maxSheetId="5" userName="Györke Julianna" r:id="rId363" minRId="1931">
    <sheetIdMap count="4">
      <sheetId val="1"/>
      <sheetId val="2"/>
      <sheetId val="3"/>
      <sheetId val="4"/>
    </sheetIdMap>
  </header>
  <header guid="{B59036AE-10F5-4A4E-ABF6-63920755EF60}" dateTime="2020-05-05T11:17:41" maxSheetId="5" userName="Lovászi Attila" r:id="rId364">
    <sheetIdMap count="4">
      <sheetId val="1"/>
      <sheetId val="2"/>
      <sheetId val="3"/>
      <sheetId val="4"/>
    </sheetIdMap>
  </header>
  <header guid="{2399AE69-7156-4265-A959-886ED67824F9}" dateTime="2020-05-05T15:43:17" maxSheetId="5" userName="Lovászi Attila" r:id="rId365" minRId="1932" maxRId="1935">
    <sheetIdMap count="4">
      <sheetId val="1"/>
      <sheetId val="2"/>
      <sheetId val="3"/>
      <sheetId val="4"/>
    </sheetIdMap>
  </header>
  <header guid="{CD2E2AE4-87DD-4EBD-B608-BD2EE603951F}" dateTime="2020-05-05T16:55:42" maxSheetId="5" userName="Lovászi Attila" r:id="rId366" minRId="1936">
    <sheetIdMap count="4">
      <sheetId val="1"/>
      <sheetId val="2"/>
      <sheetId val="3"/>
      <sheetId val="4"/>
    </sheetIdMap>
  </header>
  <header guid="{666D015C-D2B9-4C74-9ADD-B3476E2260FC}" dateTime="2020-05-06T13:49:33" maxSheetId="5" userName="Kisgyörgy Eszter" r:id="rId367" minRId="1937" maxRId="1939">
    <sheetIdMap count="4">
      <sheetId val="1"/>
      <sheetId val="2"/>
      <sheetId val="3"/>
      <sheetId val="4"/>
    </sheetIdMap>
  </header>
  <header guid="{1EB977FB-0FFF-4818-8AD3-C0240543EF91}" dateTime="2020-05-06T16:38:54" maxSheetId="5" userName="Nagy Zsófia" r:id="rId368" minRId="1940">
    <sheetIdMap count="4">
      <sheetId val="1"/>
      <sheetId val="2"/>
      <sheetId val="3"/>
      <sheetId val="4"/>
    </sheetIdMap>
  </header>
  <header guid="{149131D0-3F47-46B2-BA44-EB9150205A75}" dateTime="2020-05-07T11:23:45" maxSheetId="5" userName="Hermándy-Berencz Judit" r:id="rId369">
    <sheetIdMap count="4">
      <sheetId val="1"/>
      <sheetId val="2"/>
      <sheetId val="3"/>
      <sheetId val="4"/>
    </sheetIdMap>
  </header>
  <header guid="{D3CB476E-B603-4F5A-A0B7-223A103C4213}" dateTime="2020-05-07T12:11:41" maxSheetId="5" userName="Hermándy-Berencz Judit" r:id="rId370">
    <sheetIdMap count="4">
      <sheetId val="1"/>
      <sheetId val="2"/>
      <sheetId val="3"/>
      <sheetId val="4"/>
    </sheetIdMap>
  </header>
  <header guid="{8BFC454A-E49F-4814-B797-0CF3712A5DC8}" dateTime="2020-05-07T13:18:50" maxSheetId="5" userName="Gergely Mate" r:id="rId371" minRId="1941" maxRId="1952">
    <sheetIdMap count="4">
      <sheetId val="1"/>
      <sheetId val="2"/>
      <sheetId val="3"/>
      <sheetId val="4"/>
    </sheetIdMap>
  </header>
  <header guid="{A79B1F03-FE04-4750-81BE-A4B14FCFCFE8}" dateTime="2020-05-07T13:50:51" maxSheetId="5" userName="Gergely Mate" r:id="rId372" minRId="1954" maxRId="1969">
    <sheetIdMap count="4">
      <sheetId val="1"/>
      <sheetId val="2"/>
      <sheetId val="3"/>
      <sheetId val="4"/>
    </sheetIdMap>
  </header>
  <header guid="{EC5DBADF-F72B-4C85-B2B4-AE52E2A7E6BD}" dateTime="2020-05-07T13:53:45" maxSheetId="5" userName="Gergely Mate" r:id="rId373" minRId="1971" maxRId="1986">
    <sheetIdMap count="4">
      <sheetId val="1"/>
      <sheetId val="2"/>
      <sheetId val="3"/>
      <sheetId val="4"/>
    </sheetIdMap>
  </header>
  <header guid="{787039FA-C20F-4516-B731-7257594FBB11}" dateTime="2020-05-07T14:55:47" maxSheetId="5" userName="Hermándy-Berencz Judit" r:id="rId374" minRId="1988">
    <sheetIdMap count="4">
      <sheetId val="1"/>
      <sheetId val="2"/>
      <sheetId val="3"/>
      <sheetId val="4"/>
    </sheetIdMap>
  </header>
  <header guid="{47D37899-A1B2-472B-BEED-A915C74290C1}" dateTime="2020-05-07T14:56:29" maxSheetId="5" userName="Hermándy-Berencz Judit" r:id="rId375">
    <sheetIdMap count="4">
      <sheetId val="1"/>
      <sheetId val="2"/>
      <sheetId val="3"/>
      <sheetId val="4"/>
    </sheetIdMap>
  </header>
  <header guid="{3901831F-2BC3-47C8-A075-8D2CB67666C4}" dateTime="2020-05-08T01:32:06" maxSheetId="5" userName="Szabó Csilla (Kommunikáció)" r:id="rId376">
    <sheetIdMap count="4">
      <sheetId val="1"/>
      <sheetId val="2"/>
      <sheetId val="3"/>
      <sheetId val="4"/>
    </sheetIdMap>
  </header>
  <header guid="{4E44CB37-CD78-4F94-A6AD-B5A4350D48AB}" dateTime="2020-05-11T12:42:53" maxSheetId="5" userName="Kisgyörgy Eszter" r:id="rId377" minRId="1990" maxRId="1991">
    <sheetIdMap count="4">
      <sheetId val="1"/>
      <sheetId val="2"/>
      <sheetId val="3"/>
      <sheetId val="4"/>
    </sheetIdMap>
  </header>
  <header guid="{3F96934F-14EC-4E23-890A-6379E2A4D236}" dateTime="2020-05-12T21:57:38" maxSheetId="5" userName="Gergely Mate" r:id="rId378" minRId="1992" maxRId="2001">
    <sheetIdMap count="4">
      <sheetId val="1"/>
      <sheetId val="2"/>
      <sheetId val="3"/>
      <sheetId val="4"/>
    </sheetIdMap>
  </header>
  <header guid="{FDAA007D-7932-4D1E-9B41-1714DBF6AC76}" dateTime="2020-05-12T22:10:30" maxSheetId="5" userName="Gergely Mate" r:id="rId379" minRId="2002" maxRId="2014">
    <sheetIdMap count="4">
      <sheetId val="1"/>
      <sheetId val="2"/>
      <sheetId val="3"/>
      <sheetId val="4"/>
    </sheetIdMap>
  </header>
  <header guid="{45E5AB73-C51A-491D-B06C-F6CAFF5F5D0A}" dateTime="2020-05-13T11:47:14" maxSheetId="5" userName="Hermándy-Berencz Judit" r:id="rId380">
    <sheetIdMap count="4">
      <sheetId val="1"/>
      <sheetId val="2"/>
      <sheetId val="3"/>
      <sheetId val="4"/>
    </sheetIdMap>
  </header>
  <header guid="{4B724C8E-FC9D-4E68-BF6D-99F3EFD8A8DB}" dateTime="2020-05-13T16:46:50" maxSheetId="5" userName="Hermándy-Berencz Judit" r:id="rId381" minRId="2015">
    <sheetIdMap count="4">
      <sheetId val="1"/>
      <sheetId val="2"/>
      <sheetId val="3"/>
      <sheetId val="4"/>
    </sheetIdMap>
  </header>
  <header guid="{48B2ACEE-38FA-48C0-AEA5-98FF692D3535}" dateTime="2020-05-13T16:48:29" maxSheetId="5" userName="Hermándy-Berencz Judit" r:id="rId382">
    <sheetIdMap count="4">
      <sheetId val="1"/>
      <sheetId val="2"/>
      <sheetId val="3"/>
      <sheetId val="4"/>
    </sheetIdMap>
  </header>
  <header guid="{D4F1AAF6-DF08-4B4F-809D-1C140FDDF922}" dateTime="2020-05-13T16:49:59" maxSheetId="5" userName="Hermándy-Berencz Judit" r:id="rId383" minRId="2016" maxRId="2033">
    <sheetIdMap count="4">
      <sheetId val="1"/>
      <sheetId val="2"/>
      <sheetId val="3"/>
      <sheetId val="4"/>
    </sheetIdMap>
  </header>
  <header guid="{D8C207EE-FB26-47BB-8632-762949D41A60}" dateTime="2020-05-25T10:08:47" maxSheetId="5" userName="Balogh Eszter" r:id="rId384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3" customView="1" name="Z_E568162C_F5F5_473F_AFFE_DAF04A8B1754_.wvu.FilterData" hidden="1" oldHidden="1">
    <formula>'résztvevők (oktatás és képzés)'!$A$4:$K$23</formula>
  </rdn>
  <rcv guid="{E568162C-F5F5-473F-AFFE-DAF04A8B1754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D6" guid="{00000000-0000-0000-0000-000000000000}" action="delete" author="Nagy Zsófia"/>
  <rcmt sheetId="1" cell="E6" guid="{00000000-0000-0000-0000-000000000000}" action="delete" author="Nagy Zsófia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16" sId="3">
    <oc r="E16" t="inlineStr">
      <is>
        <t>EP018 alapján (a megoszlás egy frissebb EPL lekérdezés alapján lett megadva)</t>
      </is>
    </oc>
    <nc r="E16"/>
  </rcc>
  <rcc rId="2017" sId="3">
    <oc r="E17" t="inlineStr">
      <is>
        <t>EP018 alapján az összlétszám 3303 (melyből nem lehet ezt a megoszlást megadni), egy frissebb EPL lekérdezés alapján adtuk meg ezeket a számokat</t>
      </is>
    </oc>
    <nc r="E17"/>
  </rcc>
  <rcc rId="2018" sId="3">
    <oc r="E20" t="inlineStr">
      <is>
        <t>EP018 alapján az összlétszám 223 (melyből nem lehet ezt a megoszlást megadni), egy frissebb EPL lekérdezés alapján adtuk meg ezeket a számokat</t>
      </is>
    </oc>
    <nc r="E20"/>
  </rcc>
  <rcc rId="2019" sId="4">
    <oc r="G3" t="inlineStr">
      <is>
        <t>EP014 alapján</t>
      </is>
    </oc>
    <nc r="G3"/>
  </rcc>
  <rcc rId="2020" sId="4">
    <oc r="G4" t="inlineStr">
      <is>
        <t>EP014 alapján</t>
      </is>
    </oc>
    <nc r="G4"/>
  </rcc>
  <rcc rId="2021" sId="4">
    <oc r="G5" t="inlineStr">
      <is>
        <t>EP014 alapján</t>
      </is>
    </oc>
    <nc r="G5"/>
  </rcc>
  <rcc rId="2022" sId="4">
    <oc r="F11" t="inlineStr">
      <is>
        <t>ESC013 alapján</t>
      </is>
    </oc>
    <nc r="F11"/>
  </rcc>
  <rcc rId="2023" sId="4">
    <oc r="F12" t="inlineStr">
      <is>
        <t>ESC013 alapján</t>
      </is>
    </oc>
    <nc r="F12"/>
  </rcc>
  <rcc rId="2024" sId="4">
    <oc r="F13" t="inlineStr">
      <is>
        <t>ESC013 alapján</t>
      </is>
    </oc>
    <nc r="F13"/>
  </rcc>
  <rcc rId="2025" sId="4">
    <oc r="F14" t="inlineStr">
      <is>
        <t>ESC013 alapján</t>
      </is>
    </oc>
    <nc r="F14"/>
  </rcc>
  <rcc rId="2026" sId="4">
    <oc r="F15" t="inlineStr">
      <is>
        <t>ESC013 alapján</t>
      </is>
    </oc>
    <nc r="F15"/>
  </rcc>
  <rcc rId="2027" sId="4">
    <oc r="F17" t="inlineStr">
      <is>
        <t>EP013 alapján</t>
      </is>
    </oc>
    <nc r="F17"/>
  </rcc>
  <rcc rId="2028" sId="4">
    <oc r="F18" t="inlineStr">
      <is>
        <t>EP013 alapján</t>
      </is>
    </oc>
    <nc r="F18"/>
  </rcc>
  <rcc rId="2029" sId="4">
    <oc r="F19" t="inlineStr">
      <is>
        <t>EP013 alapján</t>
      </is>
    </oc>
    <nc r="F19"/>
  </rcc>
  <rcc rId="2030" sId="4">
    <oc r="F20" t="inlineStr">
      <is>
        <t>EP013 alapján</t>
      </is>
    </oc>
    <nc r="F20"/>
  </rcc>
  <rcmt sheetId="4" cell="B15" guid="{00000000-0000-0000-0000-000000000000}" action="delete" author="Máté Gergely Géza"/>
  <rcmt sheetId="4" cell="C15" guid="{00000000-0000-0000-0000-000000000000}" action="delete" author="Máté Gergely Géza"/>
  <rcmt sheetId="4" cell="D15" guid="{00000000-0000-0000-0000-000000000000}" action="delete" author="Máté Gergely Géza"/>
  <rcmt sheetId="4" cell="E15" guid="{00000000-0000-0000-0000-000000000000}" action="delete" author="Máté Gergely Géza"/>
  <rcc rId="2031" sId="4">
    <oc r="F27" t="inlineStr">
      <is>
        <t>EP018 alapján</t>
      </is>
    </oc>
    <nc r="F27"/>
  </rcc>
  <rcc rId="2032" sId="4">
    <oc r="F25" t="inlineStr">
      <is>
        <t>EP018 alapján</t>
      </is>
    </oc>
    <nc r="F25"/>
  </rcc>
  <rcc rId="2033" sId="4">
    <oc r="F24" t="inlineStr">
      <is>
        <t>EP018 alapján</t>
      </is>
    </oc>
    <nc r="F24"/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97" sId="3">
    <oc r="D23">
      <v>2964</v>
    </oc>
    <nc r="D23">
      <v>503</v>
    </nc>
  </rcc>
  <rcc rId="1898" sId="3">
    <oc r="B16">
      <v>3480</v>
    </oc>
    <nc r="B16">
      <v>710</v>
    </nc>
  </rcc>
  <rcc rId="1899" sId="3">
    <oc r="B20">
      <v>1480</v>
    </oc>
    <nc r="B20">
      <v>223</v>
    </nc>
  </rcc>
  <rfmt sheetId="3" sqref="B16:B17">
    <dxf>
      <fill>
        <patternFill>
          <bgColor theme="6" tint="0.39997558519241921"/>
        </patternFill>
      </fill>
    </dxf>
  </rfmt>
  <rfmt sheetId="3" sqref="B20">
    <dxf>
      <fill>
        <patternFill>
          <bgColor theme="6" tint="0.39997558519241921"/>
        </patternFill>
      </fill>
    </dxf>
  </rfmt>
  <rcv guid="{06E44AF9-26EC-4A02-8A5E-8DCC85B5E383}" action="delete"/>
  <rcv guid="{06E44AF9-26EC-4A02-8A5E-8DCC85B5E383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00" sId="3">
    <oc r="B38" t="inlineStr">
      <is>
        <t>42+171</t>
      </is>
    </oc>
    <nc r="B38">
      <f>42+171</f>
    </nc>
  </rcc>
  <rcc rId="1901" sId="3">
    <oc r="B9" t="inlineStr">
      <is>
        <t xml:space="preserve"> -</t>
      </is>
    </oc>
    <nc r="B9">
      <v>0</v>
    </nc>
  </rcc>
  <rcc rId="1902" sId="3">
    <oc r="B12" t="inlineStr">
      <is>
        <t xml:space="preserve"> -</t>
      </is>
    </oc>
    <nc r="B12">
      <v>0</v>
    </nc>
  </rcc>
  <rcc rId="1903" sId="3">
    <oc r="D8" t="inlineStr">
      <is>
        <t xml:space="preserve"> -</t>
      </is>
    </oc>
    <nc r="D8">
      <v>0</v>
    </nc>
  </rcc>
  <rcc rId="1904" sId="3">
    <oc r="D9" t="inlineStr">
      <is>
        <t xml:space="preserve"> -</t>
      </is>
    </oc>
    <nc r="D9">
      <v>0</v>
    </nc>
  </rcc>
  <rcc rId="1905" sId="3">
    <oc r="D10" t="inlineStr">
      <is>
        <t xml:space="preserve"> -</t>
      </is>
    </oc>
    <nc r="D10">
      <v>0</v>
    </nc>
  </rcc>
  <rcc rId="1906" sId="3">
    <oc r="D11" t="inlineStr">
      <is>
        <t xml:space="preserve"> -</t>
      </is>
    </oc>
    <nc r="D11">
      <v>0</v>
    </nc>
  </rcc>
  <rcc rId="1907" sId="3">
    <oc r="D12" t="inlineStr">
      <is>
        <t xml:space="preserve"> -</t>
      </is>
    </oc>
    <nc r="D12">
      <v>0</v>
    </nc>
  </rcc>
  <rcc rId="1908" sId="3">
    <nc r="C41">
      <v>0</v>
    </nc>
  </rcc>
  <rcc rId="1909" sId="3">
    <nc r="B41">
      <v>9140</v>
    </nc>
  </rcc>
  <rcc rId="1910" sId="3">
    <nc r="B42">
      <v>196</v>
    </nc>
  </rcc>
  <rcc rId="1911" sId="3">
    <nc r="C42">
      <v>0</v>
    </nc>
  </rcc>
  <rcc rId="1912" sId="3">
    <nc r="D42">
      <v>0</v>
    </nc>
  </rcc>
  <rcc rId="1913" sId="3">
    <nc r="D41">
      <v>0</v>
    </nc>
  </rcc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3" cell="B16" guid="{5759D966-0279-4FE2-BDA5-EB76182AC8C9}" author="Nagy Zsófia" newLength="60"/>
  <rcmt sheetId="3" cell="B17" guid="{079F1144-3BD6-4F5A-BDF9-042A9C9B6CFF}" author="Nagy Zsófia" newLength="60"/>
  <rcmt sheetId="3" cell="B20" guid="{37473C4B-B051-4121-8B32-73DEEA28DB30}" author="Nagy Zsófia" newLength="60"/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14" sId="3">
    <oc r="B17">
      <v>3303</v>
    </oc>
    <nc r="B17">
      <v>2529</v>
    </nc>
  </rcc>
  <rcc rId="1915" sId="3">
    <nc r="C17">
      <v>716</v>
    </nc>
  </rcc>
  <rcc rId="1916" sId="3">
    <nc r="D17">
      <v>1016</v>
    </nc>
  </rcc>
  <rcmt sheetId="3" cell="B17" guid="{00000000-0000-0000-0000-000000000000}" action="delete" author="Nagy Zsófia"/>
  <rfmt sheetId="3" sqref="B17">
    <dxf>
      <fill>
        <patternFill>
          <bgColor theme="0"/>
        </patternFill>
      </fill>
    </dxf>
  </rfmt>
  <rcc rId="1917" sId="3">
    <nc r="E17" t="inlineStr">
      <is>
        <t>EP018 alapján az összlétszám 3303 (melyből nem lehet ezt a megoszlást megadni), egy frissebb EPL lekérdezés alapján adtuk meg ezeket a számokat</t>
      </is>
    </nc>
  </rcc>
  <rcc rId="1918" sId="3">
    <nc r="D20">
      <v>203</v>
    </nc>
  </rcc>
  <rcc rId="1919" sId="3">
    <oc r="B20">
      <v>223</v>
    </oc>
    <nc r="B20">
      <v>20</v>
    </nc>
  </rcc>
  <rcc rId="1920" sId="3">
    <nc r="C20">
      <v>5</v>
    </nc>
  </rcc>
  <rcmt sheetId="3" cell="B20" guid="{00000000-0000-0000-0000-000000000000}" action="delete" author="Nagy Zsófia"/>
  <rfmt sheetId="3" sqref="B20">
    <dxf>
      <fill>
        <patternFill>
          <bgColor theme="0"/>
        </patternFill>
      </fill>
    </dxf>
  </rfmt>
  <rcc rId="1921" sId="3">
    <nc r="E20" t="inlineStr">
      <is>
        <t>EP018 alapján az összlétszám 223 (melyből nem lehet ezt a megoszlást megadni), egy frissebb EPL lekérdezés alapján adtuk meg ezeket a számokat</t>
      </is>
    </nc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E16" start="0" length="0">
    <dxf>
      <font>
        <sz val="10"/>
        <color auto="1"/>
      </font>
      <alignment vertical="center" readingOrder="0"/>
      <border outline="0">
        <top/>
        <bottom/>
      </border>
    </dxf>
  </rfmt>
  <rcc rId="1922" sId="3">
    <nc r="E16" t="inlineStr">
      <is>
        <t>EP018 alapján az összlétszám 710 (melyből nem lehet ezt a megoszlást megadni), egy frissebb EPL lekérdezés alapján adtuk meg ezeket a számokat</t>
      </is>
    </nc>
  </rcc>
  <rcc rId="1923" sId="3">
    <oc r="B16">
      <v>710</v>
    </oc>
    <nc r="B16">
      <v>349</v>
    </nc>
  </rcc>
  <rcc rId="1924" sId="3">
    <nc r="C16">
      <v>60</v>
    </nc>
  </rcc>
  <rcc rId="1925" sId="3">
    <nc r="D16">
      <v>415</v>
    </nc>
  </rcc>
  <rfmt sheetId="3" sqref="E1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mt sheetId="3" cell="B16" guid="{00000000-0000-0000-0000-000000000000}" action="delete" author="Nagy Zsófia"/>
  <rfmt sheetId="3" sqref="B16">
    <dxf>
      <fill>
        <patternFill>
          <bgColor theme="0"/>
        </patternFill>
      </fill>
    </dxf>
  </rfmt>
  <rcv guid="{06E44AF9-26EC-4A02-8A5E-8DCC85B5E383}" action="delete"/>
  <rdn rId="0" localSheetId="3" customView="1" name="Z_06E44AF9_26EC_4A02_8A5E_8DCC85B5E383_.wvu.FilterData" hidden="1" oldHidden="1">
    <formula>'résztvevők (oktatás és képzés)'!$A$4:$K$23</formula>
  </rdn>
  <rcv guid="{06E44AF9-26EC-4A02-8A5E-8DCC85B5E383}" action="add"/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27" sId="3">
    <oc r="C5">
      <v>1630</v>
    </oc>
    <nc r="C5">
      <v>1675</v>
    </nc>
  </rcc>
  <rcc rId="1928" sId="3">
    <oc r="D5">
      <v>1675</v>
    </oc>
    <nc r="D5">
      <v>1465</v>
    </nc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29" sId="1" xfDxf="1" dxf="1" numFmtId="4">
    <oc r="E15">
      <v>3792663</v>
    </oc>
    <nc r="E15">
      <v>3847383</v>
    </nc>
    <ndxf>
      <font>
        <sz val="9"/>
        <color auto="1"/>
      </font>
      <numFmt numFmtId="167" formatCode="#,##0.00\ _F_t"/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ndxf>
  </rcc>
  <rcv guid="{C84661F8-5CF5-4D86-83C4-54603617BAB7}" action="delete"/>
  <rdn rId="0" localSheetId="3" customView="1" name="Z_C84661F8_5CF5_4D86_83C4_54603617BAB7_.wvu.FilterData" hidden="1" oldHidden="1">
    <formula>'résztvevők (oktatás és képzés)'!$A$4:$K$23</formula>
  </rdn>
  <rcv guid="{C84661F8-5CF5-4D86-83C4-54603617BAB7}" action="add"/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1" sId="1" xfDxf="1" dxf="1" numFmtId="4">
    <oc r="E13">
      <v>18681841</v>
    </oc>
    <nc r="E13">
      <v>18343137</v>
    </nc>
    <ndxf>
      <font>
        <sz val="9"/>
        <color auto="1"/>
      </font>
      <numFmt numFmtId="167" formatCode="#,##0.00\ _F_t"/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B19:D19" start="0" length="2147483647">
    <dxf>
      <font>
        <color rgb="FFFF0000"/>
      </font>
    </dxf>
  </rfmt>
  <rfmt sheetId="1" sqref="C8" start="0" length="2147483647">
    <dxf>
      <font>
        <color rgb="FFFF0000"/>
      </font>
    </dxf>
  </rfmt>
  <rfmt sheetId="1" sqref="C8" start="0" length="2147483647">
    <dxf>
      <font>
        <color auto="1"/>
      </font>
    </dxf>
  </rfmt>
  <rfmt sheetId="1" sqref="C6" start="0" length="2147483647">
    <dxf>
      <font>
        <color rgb="FFFF0000"/>
      </font>
    </dxf>
  </rfmt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2" sId="3">
    <oc r="B19">
      <v>3961</v>
    </oc>
    <nc r="B19">
      <v>3383</v>
    </nc>
  </rcc>
  <rcc rId="1933" sId="3">
    <oc r="C19">
      <v>877</v>
    </oc>
    <nc r="C19">
      <v>999</v>
    </nc>
  </rcc>
  <rcc rId="1934" sId="3">
    <oc r="D19">
      <v>122</v>
    </oc>
    <nc r="D19">
      <v>578</v>
    </nc>
  </rcc>
  <rcc rId="1935" sId="3">
    <oc r="D2" t="inlineStr">
      <is>
        <t>személyzet</t>
      </is>
    </oc>
    <nc r="D2" t="inlineStr">
      <is>
        <t>személyzet /kísérő</t>
      </is>
    </nc>
  </rcc>
  <rfmt sheetId="3" sqref="B19:D19" start="0" length="2147483647">
    <dxf>
      <font>
        <color auto="1"/>
      </font>
    </dxf>
  </rfmt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6" sId="3">
    <oc r="B19">
      <v>3383</v>
    </oc>
    <nc r="B19">
      <v>3961</v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7" sId="3">
    <oc r="B16">
      <v>349</v>
    </oc>
    <nc r="B16">
      <v>336</v>
    </nc>
  </rcc>
  <rcc rId="1938" sId="3">
    <oc r="C16">
      <v>60</v>
    </oc>
    <nc r="C16">
      <v>374</v>
    </nc>
  </rcc>
  <rcc rId="1939" sId="3">
    <oc r="D16">
      <v>415</v>
    </oc>
    <nc r="D16">
      <v>0</v>
    </nc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40" sId="3">
    <oc r="E16" t="inlineStr">
      <is>
        <t>EP018 alapján az összlétszám 710 (melyből nem lehet ezt a megoszlást megadni), egy frissebb EPL lekérdezés alapján adtuk meg ezeket a számokat</t>
      </is>
    </oc>
    <nc r="E16" t="inlineStr">
      <is>
        <t>EP018 alapján (a megoszlás egy frissebb EPL lekérdezés alapján lett megadva)</t>
      </is>
    </nc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3" cell="B1" guid="{00000000-0000-0000-0000-000000000000}" action="delete" author="Hermándy-Berencz Judit"/>
  <rcmt sheetId="3" cell="B1" guid="{BF98DB4C-3B2A-458E-93BC-9626ADAFE32A}" author="Hermándy-Berencz Judit" newLength="76"/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11">
    <dxf>
      <alignment wrapText="1" readingOrder="0"/>
    </dxf>
  </rfmt>
  <rfmt sheetId="3" sqref="A11">
    <dxf>
      <alignment horizontal="right" readingOrder="0"/>
    </dxf>
  </rfmt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41" sId="4">
    <oc r="B24" t="inlineStr">
      <is>
        <t>Részt vevő önkéntes</t>
      </is>
    </oc>
    <nc r="B24" t="inlineStr">
      <is>
        <t>Ebből: részt vevő önkéntes</t>
      </is>
    </nc>
  </rcc>
  <rcc rId="1942" sId="4">
    <oc r="D3">
      <v>5356</v>
    </oc>
    <nc r="D3">
      <v>5037</v>
    </nc>
  </rcc>
  <rcc rId="1943" sId="4">
    <oc r="F3">
      <v>2037</v>
    </oc>
    <nc r="F3">
      <v>1930</v>
    </nc>
  </rcc>
  <rcc rId="1944" sId="4">
    <nc r="G3" t="inlineStr">
      <is>
        <t>Megjegyzés: Az előkészítő találkozókat nem számítva</t>
      </is>
    </nc>
  </rcc>
  <rcc rId="1945" sId="4">
    <oc r="D23">
      <f>E11+E12+E13+D14+D15+D18+D19</f>
    </oc>
    <nc r="D23">
      <f>D11+D12+D13+D14+D15+D18+D19</f>
    </nc>
  </rcc>
  <rcc rId="1946" sId="4">
    <oc r="D24">
      <f>E11+E12+E13</f>
    </oc>
    <nc r="D24">
      <f>D11+D12+D13</f>
    </nc>
  </rcc>
  <rcc rId="1947" sId="4">
    <oc r="D22" t="inlineStr">
      <is>
        <t>Ebből: speciális igényű fiatal</t>
      </is>
    </oc>
    <nc r="D22" t="inlineStr">
      <is>
        <t>Ebből: speciális igényű</t>
      </is>
    </nc>
  </rcc>
  <rcc rId="1948" sId="4">
    <oc r="E22" t="inlineStr">
      <is>
        <t>Ebből: hátrányos helyzetű fiatal</t>
      </is>
    </oc>
    <nc r="E22" t="inlineStr">
      <is>
        <t>Ebből: hátrányos helyzetű</t>
      </is>
    </nc>
  </rcc>
  <rcc rId="1949" sId="4">
    <oc r="E23">
      <f>#REF!+#REF!+#REF!+E14+E15+E18+E19</f>
    </oc>
    <nc r="E23">
      <f>E11+E12+E13+E14+E15+E18+E19</f>
    </nc>
  </rcc>
  <rcc rId="1950" sId="4">
    <oc r="E24">
      <f>#REF!+#REF!+#REF!</f>
    </oc>
    <nc r="E24">
      <f>E11+E12+E13</f>
    </nc>
  </rcc>
  <rcc rId="1951" sId="4">
    <oc r="D10" t="inlineStr">
      <is>
        <t>Ebből: speciális igényű fiatal</t>
      </is>
    </oc>
    <nc r="D10" t="inlineStr">
      <is>
        <t>Ebből: speciális igényű</t>
      </is>
    </nc>
  </rcc>
  <rcc rId="1952" sId="4">
    <oc r="E10" t="inlineStr">
      <is>
        <t>Ebből: hátrányos helyzetű fiatal</t>
      </is>
    </oc>
    <nc r="E10" t="inlineStr">
      <is>
        <t>Ebből: hátrányos helyzetű</t>
      </is>
    </nc>
  </rcc>
  <rdn rId="0" localSheetId="3" customView="1" name="Z_45552D00_92B1_4EBF_BCDE_C2BDA6F898E5_.wvu.FilterData" hidden="1" oldHidden="1">
    <formula>'résztvevők (oktatás és képzés)'!$A$4:$K$23</formula>
  </rdn>
  <rcv guid="{45552D00-92B1-4EBF-BCDE-C2BDA6F898E5}" action="add"/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954" sId="4" ref="A22:XFD22" action="insertRow"/>
  <rrc rId="1955" sId="4" ref="A22:XFD22" action="insertRow"/>
  <rrc rId="1956" sId="4" ref="A22:XFD22" action="insertRow"/>
  <rrc rId="1957" sId="4" ref="A22:XFD22" action="insertRow"/>
  <rrc rId="1958" sId="4" ref="A22:XFD22" action="insertRow"/>
  <rrc rId="1959" sId="4" ref="A22:XFD22" action="insertRow"/>
  <rfmt sheetId="4" sqref="A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cc rId="1960" sId="4">
    <nc r="A23" t="inlineStr">
      <is>
        <t>Fiatalok rövid távú vegyes mobilitása</t>
      </is>
    </nc>
  </rcc>
  <rfmt sheetId="4" sqref="A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cc rId="1961" sId="4">
    <nc r="A24" t="inlineStr">
      <is>
        <t>Munkatársak rövid távú képzése</t>
      </is>
    </nc>
  </rcc>
  <rfmt sheetId="4" sqref="A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cc rId="1962" sId="4">
    <nc r="B23">
      <v>190</v>
    </nc>
  </rcc>
  <rcc rId="1963" sId="4">
    <nc r="B24">
      <v>305</v>
    </nc>
  </rcc>
  <rm rId="1964" sheetId="4" source="B23:B24" destination="C23:C24" sourceSheetId="4">
    <rfmt sheetId="4" s="1" sqref="C23" start="0" length="0">
      <dxf>
        <font>
          <sz val="11"/>
          <color theme="1"/>
          <name val="Calibri"/>
          <scheme val="minor"/>
        </font>
      </dxf>
    </rfmt>
    <rfmt sheetId="4" s="1" sqref="C24" start="0" length="0">
      <dxf>
        <font>
          <sz val="11"/>
          <color theme="1"/>
          <name val="Calibri"/>
          <scheme val="minor"/>
        </font>
      </dxf>
    </rfmt>
  </rm>
  <rfmt sheetId="4" sqref="C22" start="0" length="0">
    <dxf>
      <font>
        <sz val="11"/>
        <color theme="1"/>
        <name val="Calibri"/>
        <scheme val="minor"/>
      </font>
    </dxf>
  </rfmt>
  <rfmt sheetId="4" sqref="D22" start="0" length="0">
    <dxf>
      <font>
        <sz val="11"/>
        <color theme="1"/>
        <name val="Calibri"/>
        <scheme val="minor"/>
      </font>
    </dxf>
  </rfmt>
  <rfmt sheetId="4" sqref="A22:C24">
    <dxf>
      <alignment horizontal="center" readingOrder="0"/>
    </dxf>
  </rfmt>
  <rfmt sheetId="4" sqref="A22:C24">
    <dxf>
      <alignment vertical="center" readingOrder="0"/>
    </dxf>
  </rfmt>
  <rfmt sheetId="4" sqref="A23:A24">
    <dxf>
      <alignment horizontal="left" readingOrder="0"/>
    </dxf>
  </rfmt>
  <rcc rId="1965" sId="4" odxf="1" s="1" dxf="1">
    <nc r="A22" t="inlineStr">
      <is>
        <t>Stratégiai partnerségek mobilitásai</t>
      </is>
    </nc>
    <ndxf>
      <font>
        <sz val="10"/>
        <color indexed="9"/>
        <name val="Arial"/>
        <scheme val="none"/>
      </font>
      <fill>
        <patternFill>
          <bgColor indexed="56"/>
        </patternFill>
      </fill>
      <alignment wrapText="0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fmt sheetId="4" sqref="B22" start="0" length="0">
    <dxf>
      <font>
        <sz val="11"/>
        <color indexed="9"/>
        <name val="Calibri"/>
        <scheme val="none"/>
      </font>
      <numFmt numFmtId="30" formatCode="@"/>
      <fill>
        <patternFill patternType="solid">
          <fgColor indexed="9"/>
          <bgColor indexed="56"/>
        </patternFill>
      </fill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cc rId="1966" sId="4" odxf="1" dxf="1">
    <nc r="C22" t="inlineStr">
      <is>
        <t>Résztvevők száma</t>
      </is>
    </nc>
    <ndxf>
      <font>
        <sz val="11"/>
        <color indexed="9"/>
        <name val="Calibri"/>
        <scheme val="none"/>
      </font>
      <numFmt numFmtId="30" formatCode="@"/>
      <fill>
        <patternFill patternType="solid">
          <fgColor indexed="9"/>
          <bgColor indexed="56"/>
        </patternFill>
      </fill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fmt sheetId="4" sqref="A23:A24" start="0" length="0">
    <dxf>
      <border>
        <left style="thin">
          <color indexed="64"/>
        </left>
      </border>
    </dxf>
  </rfmt>
  <rfmt sheetId="4" sqref="A23:C23" start="0" length="0">
    <dxf>
      <border>
        <top style="thin">
          <color indexed="64"/>
        </top>
      </border>
    </dxf>
  </rfmt>
  <rfmt sheetId="4" sqref="C23:C24" start="0" length="0">
    <dxf>
      <border>
        <right style="thin">
          <color indexed="64"/>
        </right>
      </border>
    </dxf>
  </rfmt>
  <rfmt sheetId="4" sqref="A24:C24" start="0" length="0">
    <dxf>
      <border>
        <bottom style="thin">
          <color indexed="64"/>
        </bottom>
      </border>
    </dxf>
  </rfmt>
  <rfmt sheetId="4" sqref="A23:C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967" sId="4" odxf="1" dxf="1">
    <nc r="B28" t="inlineStr">
      <is>
        <t>Mobilitási projektek összegzése</t>
      </is>
    </nc>
    <ndxf>
      <font>
        <sz val="10"/>
        <color indexed="9"/>
        <name val="Arial"/>
        <scheme val="none"/>
      </font>
      <numFmt numFmtId="30" formatCode="@"/>
      <fill>
        <patternFill patternType="solid">
          <fgColor indexed="9"/>
          <bgColor indexed="56"/>
        </patternFill>
      </fill>
      <alignment horizontal="center" vertical="center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cc rId="1968" sId="4" odxf="1" dxf="1">
    <nc r="A25" t="inlineStr">
      <is>
        <t>Összesen</t>
      </is>
    </nc>
    <ndxf>
      <font>
        <b/>
        <sz val="10"/>
        <color indexed="8"/>
        <name val="Arial"/>
        <scheme val="none"/>
      </font>
      <numFmt numFmtId="30" formatCode="@"/>
      <fill>
        <patternFill patternType="solid">
          <fgColor indexed="9"/>
          <bgColor indexed="22"/>
        </patternFill>
      </fill>
      <alignment horizontal="right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fmt sheetId="4" s="1" sqref="B25" start="0" length="0">
    <dxf>
      <font>
        <b/>
        <sz val="10"/>
        <color indexed="8"/>
        <name val="Arial"/>
        <scheme val="none"/>
      </font>
      <numFmt numFmtId="30" formatCode="@"/>
      <fill>
        <patternFill patternType="solid">
          <fgColor indexed="9"/>
          <bgColor indexed="22"/>
        </patternFill>
      </fill>
      <alignment horizontal="right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fmt sheetId="4" s="1" sqref="C25" start="0" length="0">
    <dxf>
      <font>
        <b/>
        <sz val="10"/>
        <color indexed="8"/>
        <name val="Arial"/>
        <scheme val="none"/>
      </font>
      <numFmt numFmtId="30" formatCode="@"/>
      <fill>
        <patternFill patternType="solid">
          <fgColor indexed="9"/>
          <bgColor indexed="22"/>
        </patternFill>
      </fill>
      <alignment horizontal="right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rfmt>
  <rcc rId="1969" sId="4">
    <nc r="C25" t="inlineStr">
      <is>
        <t>=C23+C24</t>
      </is>
    </nc>
  </rcc>
  <rcv guid="{45552D00-92B1-4EBF-BCDE-C2BDA6F898E5}" action="delete"/>
  <rdn rId="0" localSheetId="3" customView="1" name="Z_45552D00_92B1_4EBF_BCDE_C2BDA6F898E5_.wvu.FilterData" hidden="1" oldHidden="1">
    <formula>'résztvevők (oktatás és képzés)'!$A$4:$K$23</formula>
    <oldFormula>'résztvevők (oktatás és képzés)'!$A$4:$K$23</oldFormula>
  </rdn>
  <rcv guid="{45552D00-92B1-4EBF-BCDE-C2BDA6F898E5}" action="add"/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="1" sqref="C25" start="0" length="0">
    <dxf>
      <font>
        <b val="0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cc rId="1971" sId="4" odxf="1" s="1" dxf="1">
    <oc r="C25" t="inlineStr">
      <is>
        <t>=C23+C24</t>
      </is>
    </oc>
    <nc r="C25">
      <f>SUM(C23:C24)</f>
    </nc>
    <ndxf>
      <font>
        <b/>
        <sz val="10"/>
        <color indexed="8"/>
        <name val="Arial"/>
        <scheme val="none"/>
      </font>
      <numFmt numFmtId="30" formatCode="@"/>
      <fill>
        <patternFill patternType="solid">
          <fgColor indexed="9"/>
          <bgColor indexed="22"/>
        </patternFill>
      </fill>
      <alignment horizontal="right" vertical="center" wrapText="1" readingOrder="0"/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ndxf>
  </rcc>
  <rfmt sheetId="4" sqref="C25">
    <dxf>
      <alignment horizontal="center" readingOrder="0"/>
    </dxf>
  </rfmt>
  <rcc rId="1972" sId="4">
    <nc r="F24" t="inlineStr">
      <is>
        <t>EP018 alapján</t>
      </is>
    </nc>
  </rcc>
  <rcc rId="1973" sId="4">
    <nc r="F23" t="inlineStr">
      <is>
        <t>EP018 alapján</t>
      </is>
    </nc>
  </rcc>
  <rcc rId="1974" sId="4">
    <nc r="F11" t="inlineStr">
      <is>
        <t>EP013 alapján</t>
      </is>
    </nc>
  </rcc>
  <rm rId="1975" sheetId="4" source="F11" destination="F16" sourceSheetId="4"/>
  <rcc rId="1976" sId="4">
    <nc r="F17" t="inlineStr">
      <is>
        <t>EP013 alapján</t>
      </is>
    </nc>
  </rcc>
  <rcc rId="1977" sId="4">
    <nc r="F18" t="inlineStr">
      <is>
        <t>EP013 alapján</t>
      </is>
    </nc>
  </rcc>
  <rcc rId="1978" sId="4">
    <nc r="F19" t="inlineStr">
      <is>
        <t>EP013 alapján</t>
      </is>
    </nc>
  </rcc>
  <rcc rId="1979" sId="4">
    <nc r="F11" t="inlineStr">
      <is>
        <t>ESC013 alapján</t>
      </is>
    </nc>
  </rcc>
  <rcc rId="1980" sId="4">
    <nc r="F12" t="inlineStr">
      <is>
        <t>ESC013 alapján</t>
      </is>
    </nc>
  </rcc>
  <rcc rId="1981" sId="4">
    <nc r="F13" t="inlineStr">
      <is>
        <t>ESC013 alapján</t>
      </is>
    </nc>
  </rcc>
  <rcc rId="1982" sId="4">
    <nc r="F14" t="inlineStr">
      <is>
        <t>ESC013 alapján</t>
      </is>
    </nc>
  </rcc>
  <rcc rId="1983" sId="4">
    <nc r="F15" t="inlineStr">
      <is>
        <t>ESC013 alapján</t>
      </is>
    </nc>
  </rcc>
  <rcc rId="1984" sId="4">
    <nc r="G5" t="inlineStr">
      <is>
        <t>EP014 alapján</t>
      </is>
    </nc>
  </rcc>
  <rcc rId="1985" sId="4">
    <nc r="G4" t="inlineStr">
      <is>
        <t>EP014 alapján</t>
      </is>
    </nc>
  </rcc>
  <rcc rId="1986" sId="4">
    <oc r="G3" t="inlineStr">
      <is>
        <t>Megjegyzés: Az előkészítő találkozókat nem számítva</t>
      </is>
    </oc>
    <nc r="G3" t="inlineStr">
      <is>
        <t>EP014 alapján (az előkészítő találkozókat nem számítva)</t>
      </is>
    </nc>
  </rcc>
  <rcv guid="{45552D00-92B1-4EBF-BCDE-C2BDA6F898E5}" action="delete"/>
  <rdn rId="0" localSheetId="3" customView="1" name="Z_45552D00_92B1_4EBF_BCDE_C2BDA6F898E5_.wvu.FilterData" hidden="1" oldHidden="1">
    <formula>'résztvevők (oktatás és képzés)'!$A$4:$K$23</formula>
    <oldFormula>'résztvevők (oktatás és képzés)'!$A$4:$K$23</oldFormula>
  </rdn>
  <rcv guid="{45552D00-92B1-4EBF-BCDE-C2BDA6F898E5}" action="add"/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88" sId="3">
    <oc r="E31" t="inlineStr">
      <is>
        <t xml:space="preserve">itt 04.21-ig 2018 szerepelt, de javítottam 2019-re, mert így logikus - Beke M. </t>
      </is>
    </oc>
    <nc r="E31"/>
  </rcc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E31">
    <dxf>
      <fill>
        <patternFill>
          <bgColor theme="0"/>
        </patternFill>
      </fill>
    </dxf>
  </rfmt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3" customView="1" name="Z_96BB2E9E_A19C_4868_BC99_BFD2A9101DF9_.wvu.FilterData" hidden="1" oldHidden="1">
    <formula>'résztvevők (oktatás és képzés)'!$A$4:$K$23</formula>
  </rdn>
  <rcv guid="{96BB2E9E-A19C-4868-BC99-BFD2A9101DF9}" action="add"/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90" sId="3">
    <oc r="B20">
      <v>20</v>
    </oc>
    <nc r="B20">
      <v>0</v>
    </nc>
  </rcc>
  <rcc rId="1991" sId="3">
    <oc r="C20">
      <v>5</v>
    </oc>
    <nc r="C20">
      <v>20</v>
    </nc>
  </rcc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92" sId="4">
    <oc r="G3" t="inlineStr">
      <is>
        <t>EP014 alapján (az előkészítő találkozókat nem számítva)</t>
      </is>
    </oc>
    <nc r="G3" t="inlineStr">
      <is>
        <t>EP014 alapján</t>
      </is>
    </nc>
  </rcc>
  <rcc rId="1993" sId="4">
    <oc r="D3">
      <v>5037</v>
    </oc>
    <nc r="D3">
      <v>5355</v>
    </nc>
  </rcc>
  <rcc rId="1994" sId="4">
    <oc r="F3">
      <v>1930</v>
    </oc>
    <nc r="F3">
      <v>2037</v>
    </nc>
  </rcc>
  <rrc rId="1995" sId="4" ref="A26:XFD26" action="insertRow"/>
  <rrc rId="1996" sId="4" ref="A26:XFD26" action="insertRow"/>
  <rfmt sheetId="4" sqref="A26:C26">
    <dxf>
      <fill>
        <patternFill patternType="none">
          <fgColor indexed="64"/>
          <bgColor auto="1"/>
        </patternFill>
      </fill>
    </dxf>
  </rfmt>
  <rcc rId="1997" sId="4">
    <nc r="A26" t="inlineStr">
      <is>
        <t>Multiplikációs rendezvények résztvevői</t>
      </is>
    </nc>
  </rcc>
  <rfmt sheetId="4" sqref="A26:C26" start="0" length="2147483647">
    <dxf>
      <font>
        <b val="0"/>
      </font>
    </dxf>
  </rfmt>
  <rcc rId="1998" sId="4">
    <nc r="C26" t="inlineStr">
      <is>
        <t>882</t>
      </is>
    </nc>
  </rcc>
  <rfmt sheetId="4" sqref="C25:C27">
    <dxf>
      <numFmt numFmtId="0" formatCode="General"/>
    </dxf>
  </rfmt>
  <rcc rId="1999" sId="4">
    <oc r="C25">
      <f>SUM(C23:C24)</f>
    </oc>
    <nc r="C25">
      <f>SUM(C23:C24)</f>
    </nc>
  </rcc>
  <rcc rId="2000" sId="4">
    <nc r="C27">
      <v>1377</v>
    </nc>
  </rcc>
  <rcc rId="2001" sId="4">
    <nc r="A27" t="inlineStr">
      <is>
        <t>KA2 résztvevők összesen</t>
      </is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002" sId="4" ref="A16:XFD16" action="insertRow"/>
  <rcc rId="2003" sId="4">
    <nc r="A16" t="inlineStr">
      <is>
        <t>Előkészítő találkozó - ifjúsági csereprogramok</t>
      </is>
    </nc>
  </rcc>
  <rcc rId="2004" sId="4" numFmtId="4">
    <nc r="C16">
      <v>319</v>
    </nc>
  </rcc>
  <rcc rId="2005" sId="4" numFmtId="4">
    <nc r="D16">
      <v>0</v>
    </nc>
  </rcc>
  <rcc rId="2006" sId="4" numFmtId="4">
    <nc r="E16">
      <v>107</v>
    </nc>
  </rcc>
  <rcc rId="2007" sId="4" numFmtId="4">
    <nc r="B16">
      <v>41</v>
    </nc>
  </rcc>
  <rcc rId="2008" sId="4" numFmtId="4">
    <oc r="C20">
      <v>2932</v>
    </oc>
    <nc r="C20">
      <v>2931</v>
    </nc>
  </rcc>
  <rcc rId="2009" sId="4">
    <oc r="C32">
      <f>C11+C12+C13+C14+C15+C19+C20</f>
    </oc>
    <nc r="C32">
      <f>C11+C12+C13+C14+C16+C19+C20</f>
    </nc>
  </rcc>
  <rcc rId="2010" sId="4">
    <oc r="D32">
      <f>D11+D12+D13+D14+D15+D19+D20</f>
    </oc>
    <nc r="D32">
      <f>D11+D12+D13+D14+D16+D19+D20</f>
    </nc>
  </rcc>
  <rcc rId="2011" sId="4">
    <oc r="E32">
      <f>E11+E12+E13+E14+E15+E19+E20</f>
    </oc>
    <nc r="E32">
      <f>E11+E12+E13+E14+E16+E19+E20</f>
    </nc>
  </rcc>
  <rcc rId="2012" sId="4">
    <oc r="D33">
      <f>D11+D12+D13</f>
    </oc>
    <nc r="D33">
      <f>D11+D12+D13</f>
    </nc>
  </rcc>
  <rcc rId="2013" sId="4">
    <oc r="E33">
      <f>E11+E12+E13</f>
    </oc>
    <nc r="E33">
      <f>E11+E12+E13</f>
    </nc>
  </rcc>
  <rcc rId="2014" sId="4">
    <nc r="F27" t="inlineStr">
      <is>
        <t>EP018 alapján</t>
      </is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6" start="0" length="2147483647">
    <dxf>
      <font>
        <color auto="1"/>
      </font>
    </dxf>
  </rfmt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15" sId="4">
    <oc r="D3">
      <v>5355</v>
    </oc>
    <nc r="D3">
      <v>5356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47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9" Type="http://schemas.openxmlformats.org/officeDocument/2006/relationships/printerSettings" Target="../printerSettings/printerSettings29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49" Type="http://schemas.openxmlformats.org/officeDocument/2006/relationships/comments" Target="../comments1.xml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4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Relationship Id="rId48" Type="http://schemas.openxmlformats.org/officeDocument/2006/relationships/vmlDrawing" Target="../drawings/vmlDrawing1.vml"/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46" Type="http://schemas.openxmlformats.org/officeDocument/2006/relationships/printerSettings" Target="../printerSettings/printerSettings46.bin"/><Relationship Id="rId20" Type="http://schemas.openxmlformats.org/officeDocument/2006/relationships/printerSettings" Target="../printerSettings/printerSettings20.bin"/><Relationship Id="rId41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60.bin"/><Relationship Id="rId18" Type="http://schemas.openxmlformats.org/officeDocument/2006/relationships/printerSettings" Target="../printerSettings/printerSettings65.bin"/><Relationship Id="rId26" Type="http://schemas.openxmlformats.org/officeDocument/2006/relationships/printerSettings" Target="../printerSettings/printerSettings73.bin"/><Relationship Id="rId21" Type="http://schemas.openxmlformats.org/officeDocument/2006/relationships/printerSettings" Target="../printerSettings/printerSettings68.bin"/><Relationship Id="rId34" Type="http://schemas.openxmlformats.org/officeDocument/2006/relationships/printerSettings" Target="../printerSettings/printerSettings81.bin"/><Relationship Id="rId7" Type="http://schemas.openxmlformats.org/officeDocument/2006/relationships/printerSettings" Target="../printerSettings/printerSettings54.bin"/><Relationship Id="rId12" Type="http://schemas.openxmlformats.org/officeDocument/2006/relationships/printerSettings" Target="../printerSettings/printerSettings59.bin"/><Relationship Id="rId17" Type="http://schemas.openxmlformats.org/officeDocument/2006/relationships/printerSettings" Target="../printerSettings/printerSettings64.bin"/><Relationship Id="rId25" Type="http://schemas.openxmlformats.org/officeDocument/2006/relationships/printerSettings" Target="../printerSettings/printerSettings72.bin"/><Relationship Id="rId33" Type="http://schemas.openxmlformats.org/officeDocument/2006/relationships/printerSettings" Target="../printerSettings/printerSettings80.bin"/><Relationship Id="rId38" Type="http://schemas.openxmlformats.org/officeDocument/2006/relationships/comments" Target="../comments2.xml"/><Relationship Id="rId2" Type="http://schemas.openxmlformats.org/officeDocument/2006/relationships/printerSettings" Target="../printerSettings/printerSettings49.bin"/><Relationship Id="rId16" Type="http://schemas.openxmlformats.org/officeDocument/2006/relationships/printerSettings" Target="../printerSettings/printerSettings63.bin"/><Relationship Id="rId20" Type="http://schemas.openxmlformats.org/officeDocument/2006/relationships/printerSettings" Target="../printerSettings/printerSettings67.bin"/><Relationship Id="rId29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48.bin"/><Relationship Id="rId6" Type="http://schemas.openxmlformats.org/officeDocument/2006/relationships/printerSettings" Target="../printerSettings/printerSettings53.bin"/><Relationship Id="rId11" Type="http://schemas.openxmlformats.org/officeDocument/2006/relationships/printerSettings" Target="../printerSettings/printerSettings58.bin"/><Relationship Id="rId24" Type="http://schemas.openxmlformats.org/officeDocument/2006/relationships/printerSettings" Target="../printerSettings/printerSettings71.bin"/><Relationship Id="rId32" Type="http://schemas.openxmlformats.org/officeDocument/2006/relationships/printerSettings" Target="../printerSettings/printerSettings79.bin"/><Relationship Id="rId37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52.bin"/><Relationship Id="rId15" Type="http://schemas.openxmlformats.org/officeDocument/2006/relationships/printerSettings" Target="../printerSettings/printerSettings62.bin"/><Relationship Id="rId23" Type="http://schemas.openxmlformats.org/officeDocument/2006/relationships/printerSettings" Target="../printerSettings/printerSettings70.bin"/><Relationship Id="rId28" Type="http://schemas.openxmlformats.org/officeDocument/2006/relationships/printerSettings" Target="../printerSettings/printerSettings75.bin"/><Relationship Id="rId36" Type="http://schemas.openxmlformats.org/officeDocument/2006/relationships/printerSettings" Target="../printerSettings/printerSettings83.bin"/><Relationship Id="rId10" Type="http://schemas.openxmlformats.org/officeDocument/2006/relationships/printerSettings" Target="../printerSettings/printerSettings57.bin"/><Relationship Id="rId19" Type="http://schemas.openxmlformats.org/officeDocument/2006/relationships/printerSettings" Target="../printerSettings/printerSettings66.bin"/><Relationship Id="rId31" Type="http://schemas.openxmlformats.org/officeDocument/2006/relationships/printerSettings" Target="../printerSettings/printerSettings78.bin"/><Relationship Id="rId4" Type="http://schemas.openxmlformats.org/officeDocument/2006/relationships/printerSettings" Target="../printerSettings/printerSettings51.bin"/><Relationship Id="rId9" Type="http://schemas.openxmlformats.org/officeDocument/2006/relationships/printerSettings" Target="../printerSettings/printerSettings56.bin"/><Relationship Id="rId14" Type="http://schemas.openxmlformats.org/officeDocument/2006/relationships/printerSettings" Target="../printerSettings/printerSettings61.bin"/><Relationship Id="rId22" Type="http://schemas.openxmlformats.org/officeDocument/2006/relationships/printerSettings" Target="../printerSettings/printerSettings69.bin"/><Relationship Id="rId27" Type="http://schemas.openxmlformats.org/officeDocument/2006/relationships/printerSettings" Target="../printerSettings/printerSettings74.bin"/><Relationship Id="rId30" Type="http://schemas.openxmlformats.org/officeDocument/2006/relationships/printerSettings" Target="../printerSettings/printerSettings77.bin"/><Relationship Id="rId35" Type="http://schemas.openxmlformats.org/officeDocument/2006/relationships/printerSettings" Target="../printerSettings/printerSettings82.bin"/><Relationship Id="rId8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50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96.bin"/><Relationship Id="rId18" Type="http://schemas.openxmlformats.org/officeDocument/2006/relationships/printerSettings" Target="../printerSettings/printerSettings101.bin"/><Relationship Id="rId26" Type="http://schemas.openxmlformats.org/officeDocument/2006/relationships/printerSettings" Target="../printerSettings/printerSettings109.bin"/><Relationship Id="rId3" Type="http://schemas.openxmlformats.org/officeDocument/2006/relationships/printerSettings" Target="../printerSettings/printerSettings86.bin"/><Relationship Id="rId21" Type="http://schemas.openxmlformats.org/officeDocument/2006/relationships/printerSettings" Target="../printerSettings/printerSettings104.bin"/><Relationship Id="rId34" Type="http://schemas.openxmlformats.org/officeDocument/2006/relationships/printerSettings" Target="../printerSettings/printerSettings117.bin"/><Relationship Id="rId7" Type="http://schemas.openxmlformats.org/officeDocument/2006/relationships/printerSettings" Target="../printerSettings/printerSettings90.bin"/><Relationship Id="rId12" Type="http://schemas.openxmlformats.org/officeDocument/2006/relationships/printerSettings" Target="../printerSettings/printerSettings95.bin"/><Relationship Id="rId17" Type="http://schemas.openxmlformats.org/officeDocument/2006/relationships/printerSettings" Target="../printerSettings/printerSettings100.bin"/><Relationship Id="rId25" Type="http://schemas.openxmlformats.org/officeDocument/2006/relationships/printerSettings" Target="../printerSettings/printerSettings108.bin"/><Relationship Id="rId33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85.bin"/><Relationship Id="rId16" Type="http://schemas.openxmlformats.org/officeDocument/2006/relationships/printerSettings" Target="../printerSettings/printerSettings99.bin"/><Relationship Id="rId20" Type="http://schemas.openxmlformats.org/officeDocument/2006/relationships/printerSettings" Target="../printerSettings/printerSettings103.bin"/><Relationship Id="rId29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84.bin"/><Relationship Id="rId6" Type="http://schemas.openxmlformats.org/officeDocument/2006/relationships/printerSettings" Target="../printerSettings/printerSettings89.bin"/><Relationship Id="rId11" Type="http://schemas.openxmlformats.org/officeDocument/2006/relationships/printerSettings" Target="../printerSettings/printerSettings94.bin"/><Relationship Id="rId24" Type="http://schemas.openxmlformats.org/officeDocument/2006/relationships/printerSettings" Target="../printerSettings/printerSettings107.bin"/><Relationship Id="rId32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88.bin"/><Relationship Id="rId15" Type="http://schemas.openxmlformats.org/officeDocument/2006/relationships/printerSettings" Target="../printerSettings/printerSettings98.bin"/><Relationship Id="rId23" Type="http://schemas.openxmlformats.org/officeDocument/2006/relationships/printerSettings" Target="../printerSettings/printerSettings106.bin"/><Relationship Id="rId28" Type="http://schemas.openxmlformats.org/officeDocument/2006/relationships/printerSettings" Target="../printerSettings/printerSettings111.bin"/><Relationship Id="rId10" Type="http://schemas.openxmlformats.org/officeDocument/2006/relationships/printerSettings" Target="../printerSettings/printerSettings93.bin"/><Relationship Id="rId19" Type="http://schemas.openxmlformats.org/officeDocument/2006/relationships/printerSettings" Target="../printerSettings/printerSettings102.bin"/><Relationship Id="rId31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87.bin"/><Relationship Id="rId9" Type="http://schemas.openxmlformats.org/officeDocument/2006/relationships/printerSettings" Target="../printerSettings/printerSettings92.bin"/><Relationship Id="rId14" Type="http://schemas.openxmlformats.org/officeDocument/2006/relationships/printerSettings" Target="../printerSettings/printerSettings97.bin"/><Relationship Id="rId22" Type="http://schemas.openxmlformats.org/officeDocument/2006/relationships/printerSettings" Target="../printerSettings/printerSettings105.bin"/><Relationship Id="rId27" Type="http://schemas.openxmlformats.org/officeDocument/2006/relationships/printerSettings" Target="../printerSettings/printerSettings110.bin"/><Relationship Id="rId30" Type="http://schemas.openxmlformats.org/officeDocument/2006/relationships/printerSettings" Target="../printerSettings/printerSettings113.bin"/><Relationship Id="rId35" Type="http://schemas.openxmlformats.org/officeDocument/2006/relationships/printerSettings" Target="../printerSettings/printerSettings118.bin"/><Relationship Id="rId8" Type="http://schemas.openxmlformats.org/officeDocument/2006/relationships/printerSettings" Target="../printerSettings/printerSettings9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4"/>
  <sheetViews>
    <sheetView tabSelected="1" zoomScaleNormal="80" workbookViewId="0">
      <selection activeCell="E6" sqref="E6"/>
    </sheetView>
  </sheetViews>
  <sheetFormatPr defaultRowHeight="12" x14ac:dyDescent="0.2"/>
  <cols>
    <col min="1" max="1" width="27.28515625" style="24" customWidth="1"/>
    <col min="2" max="2" width="12.5703125" style="12" customWidth="1"/>
    <col min="3" max="3" width="16.5703125" style="12" customWidth="1"/>
    <col min="4" max="4" width="15.5703125" style="18" customWidth="1"/>
    <col min="5" max="5" width="19.7109375" style="12" customWidth="1"/>
    <col min="6" max="6" width="14" style="12" customWidth="1"/>
    <col min="7" max="7" width="43.42578125" style="12" customWidth="1"/>
    <col min="8" max="250" width="9.28515625" style="12"/>
    <col min="251" max="251" width="19.42578125" style="12" customWidth="1"/>
    <col min="252" max="252" width="10.42578125" style="12" customWidth="1"/>
    <col min="253" max="253" width="9.28515625" style="12"/>
    <col min="254" max="254" width="16.5703125" style="12" customWidth="1"/>
    <col min="255" max="255" width="12" style="12" customWidth="1"/>
    <col min="256" max="256" width="11.5703125" style="12" customWidth="1"/>
    <col min="257" max="257" width="14" style="12" customWidth="1"/>
    <col min="258" max="258" width="23.5703125" style="12" customWidth="1"/>
    <col min="259" max="259" width="5.5703125" style="12" customWidth="1"/>
    <col min="260" max="260" width="26.5703125" style="12" customWidth="1"/>
    <col min="261" max="261" width="9.28515625" style="12"/>
    <col min="262" max="262" width="10.7109375" style="12" customWidth="1"/>
    <col min="263" max="263" width="9.7109375" style="12" bestFit="1" customWidth="1"/>
    <col min="264" max="506" width="9.28515625" style="12"/>
    <col min="507" max="507" width="19.42578125" style="12" customWidth="1"/>
    <col min="508" max="508" width="10.42578125" style="12" customWidth="1"/>
    <col min="509" max="509" width="9.28515625" style="12"/>
    <col min="510" max="510" width="16.5703125" style="12" customWidth="1"/>
    <col min="511" max="511" width="12" style="12" customWidth="1"/>
    <col min="512" max="512" width="11.5703125" style="12" customWidth="1"/>
    <col min="513" max="513" width="14" style="12" customWidth="1"/>
    <col min="514" max="514" width="23.5703125" style="12" customWidth="1"/>
    <col min="515" max="515" width="5.5703125" style="12" customWidth="1"/>
    <col min="516" max="516" width="26.5703125" style="12" customWidth="1"/>
    <col min="517" max="517" width="9.28515625" style="12"/>
    <col min="518" max="518" width="10.7109375" style="12" customWidth="1"/>
    <col min="519" max="519" width="9.7109375" style="12" bestFit="1" customWidth="1"/>
    <col min="520" max="762" width="9.28515625" style="12"/>
    <col min="763" max="763" width="19.42578125" style="12" customWidth="1"/>
    <col min="764" max="764" width="10.42578125" style="12" customWidth="1"/>
    <col min="765" max="765" width="9.28515625" style="12"/>
    <col min="766" max="766" width="16.5703125" style="12" customWidth="1"/>
    <col min="767" max="767" width="12" style="12" customWidth="1"/>
    <col min="768" max="768" width="11.5703125" style="12" customWidth="1"/>
    <col min="769" max="769" width="14" style="12" customWidth="1"/>
    <col min="770" max="770" width="23.5703125" style="12" customWidth="1"/>
    <col min="771" max="771" width="5.5703125" style="12" customWidth="1"/>
    <col min="772" max="772" width="26.5703125" style="12" customWidth="1"/>
    <col min="773" max="773" width="9.28515625" style="12"/>
    <col min="774" max="774" width="10.7109375" style="12" customWidth="1"/>
    <col min="775" max="775" width="9.7109375" style="12" bestFit="1" customWidth="1"/>
    <col min="776" max="1018" width="9.28515625" style="12"/>
    <col min="1019" max="1019" width="19.42578125" style="12" customWidth="1"/>
    <col min="1020" max="1020" width="10.42578125" style="12" customWidth="1"/>
    <col min="1021" max="1021" width="9.28515625" style="12"/>
    <col min="1022" max="1022" width="16.5703125" style="12" customWidth="1"/>
    <col min="1023" max="1023" width="12" style="12" customWidth="1"/>
    <col min="1024" max="1024" width="11.5703125" style="12" customWidth="1"/>
    <col min="1025" max="1025" width="14" style="12" customWidth="1"/>
    <col min="1026" max="1026" width="23.5703125" style="12" customWidth="1"/>
    <col min="1027" max="1027" width="5.5703125" style="12" customWidth="1"/>
    <col min="1028" max="1028" width="26.5703125" style="12" customWidth="1"/>
    <col min="1029" max="1029" width="9.28515625" style="12"/>
    <col min="1030" max="1030" width="10.7109375" style="12" customWidth="1"/>
    <col min="1031" max="1031" width="9.7109375" style="12" bestFit="1" customWidth="1"/>
    <col min="1032" max="1274" width="9.28515625" style="12"/>
    <col min="1275" max="1275" width="19.42578125" style="12" customWidth="1"/>
    <col min="1276" max="1276" width="10.42578125" style="12" customWidth="1"/>
    <col min="1277" max="1277" width="9.28515625" style="12"/>
    <col min="1278" max="1278" width="16.5703125" style="12" customWidth="1"/>
    <col min="1279" max="1279" width="12" style="12" customWidth="1"/>
    <col min="1280" max="1280" width="11.5703125" style="12" customWidth="1"/>
    <col min="1281" max="1281" width="14" style="12" customWidth="1"/>
    <col min="1282" max="1282" width="23.5703125" style="12" customWidth="1"/>
    <col min="1283" max="1283" width="5.5703125" style="12" customWidth="1"/>
    <col min="1284" max="1284" width="26.5703125" style="12" customWidth="1"/>
    <col min="1285" max="1285" width="9.28515625" style="12"/>
    <col min="1286" max="1286" width="10.7109375" style="12" customWidth="1"/>
    <col min="1287" max="1287" width="9.7109375" style="12" bestFit="1" customWidth="1"/>
    <col min="1288" max="1530" width="9.28515625" style="12"/>
    <col min="1531" max="1531" width="19.42578125" style="12" customWidth="1"/>
    <col min="1532" max="1532" width="10.42578125" style="12" customWidth="1"/>
    <col min="1533" max="1533" width="9.28515625" style="12"/>
    <col min="1534" max="1534" width="16.5703125" style="12" customWidth="1"/>
    <col min="1535" max="1535" width="12" style="12" customWidth="1"/>
    <col min="1536" max="1536" width="11.5703125" style="12" customWidth="1"/>
    <col min="1537" max="1537" width="14" style="12" customWidth="1"/>
    <col min="1538" max="1538" width="23.5703125" style="12" customWidth="1"/>
    <col min="1539" max="1539" width="5.5703125" style="12" customWidth="1"/>
    <col min="1540" max="1540" width="26.5703125" style="12" customWidth="1"/>
    <col min="1541" max="1541" width="9.28515625" style="12"/>
    <col min="1542" max="1542" width="10.7109375" style="12" customWidth="1"/>
    <col min="1543" max="1543" width="9.7109375" style="12" bestFit="1" customWidth="1"/>
    <col min="1544" max="1786" width="9.28515625" style="12"/>
    <col min="1787" max="1787" width="19.42578125" style="12" customWidth="1"/>
    <col min="1788" max="1788" width="10.42578125" style="12" customWidth="1"/>
    <col min="1789" max="1789" width="9.28515625" style="12"/>
    <col min="1790" max="1790" width="16.5703125" style="12" customWidth="1"/>
    <col min="1791" max="1791" width="12" style="12" customWidth="1"/>
    <col min="1792" max="1792" width="11.5703125" style="12" customWidth="1"/>
    <col min="1793" max="1793" width="14" style="12" customWidth="1"/>
    <col min="1794" max="1794" width="23.5703125" style="12" customWidth="1"/>
    <col min="1795" max="1795" width="5.5703125" style="12" customWidth="1"/>
    <col min="1796" max="1796" width="26.5703125" style="12" customWidth="1"/>
    <col min="1797" max="1797" width="9.28515625" style="12"/>
    <col min="1798" max="1798" width="10.7109375" style="12" customWidth="1"/>
    <col min="1799" max="1799" width="9.7109375" style="12" bestFit="1" customWidth="1"/>
    <col min="1800" max="2042" width="9.28515625" style="12"/>
    <col min="2043" max="2043" width="19.42578125" style="12" customWidth="1"/>
    <col min="2044" max="2044" width="10.42578125" style="12" customWidth="1"/>
    <col min="2045" max="2045" width="9.28515625" style="12"/>
    <col min="2046" max="2046" width="16.5703125" style="12" customWidth="1"/>
    <col min="2047" max="2047" width="12" style="12" customWidth="1"/>
    <col min="2048" max="2048" width="11.5703125" style="12" customWidth="1"/>
    <col min="2049" max="2049" width="14" style="12" customWidth="1"/>
    <col min="2050" max="2050" width="23.5703125" style="12" customWidth="1"/>
    <col min="2051" max="2051" width="5.5703125" style="12" customWidth="1"/>
    <col min="2052" max="2052" width="26.5703125" style="12" customWidth="1"/>
    <col min="2053" max="2053" width="9.28515625" style="12"/>
    <col min="2054" max="2054" width="10.7109375" style="12" customWidth="1"/>
    <col min="2055" max="2055" width="9.7109375" style="12" bestFit="1" customWidth="1"/>
    <col min="2056" max="2298" width="9.28515625" style="12"/>
    <col min="2299" max="2299" width="19.42578125" style="12" customWidth="1"/>
    <col min="2300" max="2300" width="10.42578125" style="12" customWidth="1"/>
    <col min="2301" max="2301" width="9.28515625" style="12"/>
    <col min="2302" max="2302" width="16.5703125" style="12" customWidth="1"/>
    <col min="2303" max="2303" width="12" style="12" customWidth="1"/>
    <col min="2304" max="2304" width="11.5703125" style="12" customWidth="1"/>
    <col min="2305" max="2305" width="14" style="12" customWidth="1"/>
    <col min="2306" max="2306" width="23.5703125" style="12" customWidth="1"/>
    <col min="2307" max="2307" width="5.5703125" style="12" customWidth="1"/>
    <col min="2308" max="2308" width="26.5703125" style="12" customWidth="1"/>
    <col min="2309" max="2309" width="9.28515625" style="12"/>
    <col min="2310" max="2310" width="10.7109375" style="12" customWidth="1"/>
    <col min="2311" max="2311" width="9.7109375" style="12" bestFit="1" customWidth="1"/>
    <col min="2312" max="2554" width="9.28515625" style="12"/>
    <col min="2555" max="2555" width="19.42578125" style="12" customWidth="1"/>
    <col min="2556" max="2556" width="10.42578125" style="12" customWidth="1"/>
    <col min="2557" max="2557" width="9.28515625" style="12"/>
    <col min="2558" max="2558" width="16.5703125" style="12" customWidth="1"/>
    <col min="2559" max="2559" width="12" style="12" customWidth="1"/>
    <col min="2560" max="2560" width="11.5703125" style="12" customWidth="1"/>
    <col min="2561" max="2561" width="14" style="12" customWidth="1"/>
    <col min="2562" max="2562" width="23.5703125" style="12" customWidth="1"/>
    <col min="2563" max="2563" width="5.5703125" style="12" customWidth="1"/>
    <col min="2564" max="2564" width="26.5703125" style="12" customWidth="1"/>
    <col min="2565" max="2565" width="9.28515625" style="12"/>
    <col min="2566" max="2566" width="10.7109375" style="12" customWidth="1"/>
    <col min="2567" max="2567" width="9.7109375" style="12" bestFit="1" customWidth="1"/>
    <col min="2568" max="2810" width="9.28515625" style="12"/>
    <col min="2811" max="2811" width="19.42578125" style="12" customWidth="1"/>
    <col min="2812" max="2812" width="10.42578125" style="12" customWidth="1"/>
    <col min="2813" max="2813" width="9.28515625" style="12"/>
    <col min="2814" max="2814" width="16.5703125" style="12" customWidth="1"/>
    <col min="2815" max="2815" width="12" style="12" customWidth="1"/>
    <col min="2816" max="2816" width="11.5703125" style="12" customWidth="1"/>
    <col min="2817" max="2817" width="14" style="12" customWidth="1"/>
    <col min="2818" max="2818" width="23.5703125" style="12" customWidth="1"/>
    <col min="2819" max="2819" width="5.5703125" style="12" customWidth="1"/>
    <col min="2820" max="2820" width="26.5703125" style="12" customWidth="1"/>
    <col min="2821" max="2821" width="9.28515625" style="12"/>
    <col min="2822" max="2822" width="10.7109375" style="12" customWidth="1"/>
    <col min="2823" max="2823" width="9.7109375" style="12" bestFit="1" customWidth="1"/>
    <col min="2824" max="3066" width="9.28515625" style="12"/>
    <col min="3067" max="3067" width="19.42578125" style="12" customWidth="1"/>
    <col min="3068" max="3068" width="10.42578125" style="12" customWidth="1"/>
    <col min="3069" max="3069" width="9.28515625" style="12"/>
    <col min="3070" max="3070" width="16.5703125" style="12" customWidth="1"/>
    <col min="3071" max="3071" width="12" style="12" customWidth="1"/>
    <col min="3072" max="3072" width="11.5703125" style="12" customWidth="1"/>
    <col min="3073" max="3073" width="14" style="12" customWidth="1"/>
    <col min="3074" max="3074" width="23.5703125" style="12" customWidth="1"/>
    <col min="3075" max="3075" width="5.5703125" style="12" customWidth="1"/>
    <col min="3076" max="3076" width="26.5703125" style="12" customWidth="1"/>
    <col min="3077" max="3077" width="9.28515625" style="12"/>
    <col min="3078" max="3078" width="10.7109375" style="12" customWidth="1"/>
    <col min="3079" max="3079" width="9.7109375" style="12" bestFit="1" customWidth="1"/>
    <col min="3080" max="3322" width="9.28515625" style="12"/>
    <col min="3323" max="3323" width="19.42578125" style="12" customWidth="1"/>
    <col min="3324" max="3324" width="10.42578125" style="12" customWidth="1"/>
    <col min="3325" max="3325" width="9.28515625" style="12"/>
    <col min="3326" max="3326" width="16.5703125" style="12" customWidth="1"/>
    <col min="3327" max="3327" width="12" style="12" customWidth="1"/>
    <col min="3328" max="3328" width="11.5703125" style="12" customWidth="1"/>
    <col min="3329" max="3329" width="14" style="12" customWidth="1"/>
    <col min="3330" max="3330" width="23.5703125" style="12" customWidth="1"/>
    <col min="3331" max="3331" width="5.5703125" style="12" customWidth="1"/>
    <col min="3332" max="3332" width="26.5703125" style="12" customWidth="1"/>
    <col min="3333" max="3333" width="9.28515625" style="12"/>
    <col min="3334" max="3334" width="10.7109375" style="12" customWidth="1"/>
    <col min="3335" max="3335" width="9.7109375" style="12" bestFit="1" customWidth="1"/>
    <col min="3336" max="3578" width="9.28515625" style="12"/>
    <col min="3579" max="3579" width="19.42578125" style="12" customWidth="1"/>
    <col min="3580" max="3580" width="10.42578125" style="12" customWidth="1"/>
    <col min="3581" max="3581" width="9.28515625" style="12"/>
    <col min="3582" max="3582" width="16.5703125" style="12" customWidth="1"/>
    <col min="3583" max="3583" width="12" style="12" customWidth="1"/>
    <col min="3584" max="3584" width="11.5703125" style="12" customWidth="1"/>
    <col min="3585" max="3585" width="14" style="12" customWidth="1"/>
    <col min="3586" max="3586" width="23.5703125" style="12" customWidth="1"/>
    <col min="3587" max="3587" width="5.5703125" style="12" customWidth="1"/>
    <col min="3588" max="3588" width="26.5703125" style="12" customWidth="1"/>
    <col min="3589" max="3589" width="9.28515625" style="12"/>
    <col min="3590" max="3590" width="10.7109375" style="12" customWidth="1"/>
    <col min="3591" max="3591" width="9.7109375" style="12" bestFit="1" customWidth="1"/>
    <col min="3592" max="3834" width="9.28515625" style="12"/>
    <col min="3835" max="3835" width="19.42578125" style="12" customWidth="1"/>
    <col min="3836" max="3836" width="10.42578125" style="12" customWidth="1"/>
    <col min="3837" max="3837" width="9.28515625" style="12"/>
    <col min="3838" max="3838" width="16.5703125" style="12" customWidth="1"/>
    <col min="3839" max="3839" width="12" style="12" customWidth="1"/>
    <col min="3840" max="3840" width="11.5703125" style="12" customWidth="1"/>
    <col min="3841" max="3841" width="14" style="12" customWidth="1"/>
    <col min="3842" max="3842" width="23.5703125" style="12" customWidth="1"/>
    <col min="3843" max="3843" width="5.5703125" style="12" customWidth="1"/>
    <col min="3844" max="3844" width="26.5703125" style="12" customWidth="1"/>
    <col min="3845" max="3845" width="9.28515625" style="12"/>
    <col min="3846" max="3846" width="10.7109375" style="12" customWidth="1"/>
    <col min="3847" max="3847" width="9.7109375" style="12" bestFit="1" customWidth="1"/>
    <col min="3848" max="4090" width="9.28515625" style="12"/>
    <col min="4091" max="4091" width="19.42578125" style="12" customWidth="1"/>
    <col min="4092" max="4092" width="10.42578125" style="12" customWidth="1"/>
    <col min="4093" max="4093" width="9.28515625" style="12"/>
    <col min="4094" max="4094" width="16.5703125" style="12" customWidth="1"/>
    <col min="4095" max="4095" width="12" style="12" customWidth="1"/>
    <col min="4096" max="4096" width="11.5703125" style="12" customWidth="1"/>
    <col min="4097" max="4097" width="14" style="12" customWidth="1"/>
    <col min="4098" max="4098" width="23.5703125" style="12" customWidth="1"/>
    <col min="4099" max="4099" width="5.5703125" style="12" customWidth="1"/>
    <col min="4100" max="4100" width="26.5703125" style="12" customWidth="1"/>
    <col min="4101" max="4101" width="9.28515625" style="12"/>
    <col min="4102" max="4102" width="10.7109375" style="12" customWidth="1"/>
    <col min="4103" max="4103" width="9.7109375" style="12" bestFit="1" customWidth="1"/>
    <col min="4104" max="4346" width="9.28515625" style="12"/>
    <col min="4347" max="4347" width="19.42578125" style="12" customWidth="1"/>
    <col min="4348" max="4348" width="10.42578125" style="12" customWidth="1"/>
    <col min="4349" max="4349" width="9.28515625" style="12"/>
    <col min="4350" max="4350" width="16.5703125" style="12" customWidth="1"/>
    <col min="4351" max="4351" width="12" style="12" customWidth="1"/>
    <col min="4352" max="4352" width="11.5703125" style="12" customWidth="1"/>
    <col min="4353" max="4353" width="14" style="12" customWidth="1"/>
    <col min="4354" max="4354" width="23.5703125" style="12" customWidth="1"/>
    <col min="4355" max="4355" width="5.5703125" style="12" customWidth="1"/>
    <col min="4356" max="4356" width="26.5703125" style="12" customWidth="1"/>
    <col min="4357" max="4357" width="9.28515625" style="12"/>
    <col min="4358" max="4358" width="10.7109375" style="12" customWidth="1"/>
    <col min="4359" max="4359" width="9.7109375" style="12" bestFit="1" customWidth="1"/>
    <col min="4360" max="4602" width="9.28515625" style="12"/>
    <col min="4603" max="4603" width="19.42578125" style="12" customWidth="1"/>
    <col min="4604" max="4604" width="10.42578125" style="12" customWidth="1"/>
    <col min="4605" max="4605" width="9.28515625" style="12"/>
    <col min="4606" max="4606" width="16.5703125" style="12" customWidth="1"/>
    <col min="4607" max="4607" width="12" style="12" customWidth="1"/>
    <col min="4608" max="4608" width="11.5703125" style="12" customWidth="1"/>
    <col min="4609" max="4609" width="14" style="12" customWidth="1"/>
    <col min="4610" max="4610" width="23.5703125" style="12" customWidth="1"/>
    <col min="4611" max="4611" width="5.5703125" style="12" customWidth="1"/>
    <col min="4612" max="4612" width="26.5703125" style="12" customWidth="1"/>
    <col min="4613" max="4613" width="9.28515625" style="12"/>
    <col min="4614" max="4614" width="10.7109375" style="12" customWidth="1"/>
    <col min="4615" max="4615" width="9.7109375" style="12" bestFit="1" customWidth="1"/>
    <col min="4616" max="4858" width="9.28515625" style="12"/>
    <col min="4859" max="4859" width="19.42578125" style="12" customWidth="1"/>
    <col min="4860" max="4860" width="10.42578125" style="12" customWidth="1"/>
    <col min="4861" max="4861" width="9.28515625" style="12"/>
    <col min="4862" max="4862" width="16.5703125" style="12" customWidth="1"/>
    <col min="4863" max="4863" width="12" style="12" customWidth="1"/>
    <col min="4864" max="4864" width="11.5703125" style="12" customWidth="1"/>
    <col min="4865" max="4865" width="14" style="12" customWidth="1"/>
    <col min="4866" max="4866" width="23.5703125" style="12" customWidth="1"/>
    <col min="4867" max="4867" width="5.5703125" style="12" customWidth="1"/>
    <col min="4868" max="4868" width="26.5703125" style="12" customWidth="1"/>
    <col min="4869" max="4869" width="9.28515625" style="12"/>
    <col min="4870" max="4870" width="10.7109375" style="12" customWidth="1"/>
    <col min="4871" max="4871" width="9.7109375" style="12" bestFit="1" customWidth="1"/>
    <col min="4872" max="5114" width="9.28515625" style="12"/>
    <col min="5115" max="5115" width="19.42578125" style="12" customWidth="1"/>
    <col min="5116" max="5116" width="10.42578125" style="12" customWidth="1"/>
    <col min="5117" max="5117" width="9.28515625" style="12"/>
    <col min="5118" max="5118" width="16.5703125" style="12" customWidth="1"/>
    <col min="5119" max="5119" width="12" style="12" customWidth="1"/>
    <col min="5120" max="5120" width="11.5703125" style="12" customWidth="1"/>
    <col min="5121" max="5121" width="14" style="12" customWidth="1"/>
    <col min="5122" max="5122" width="23.5703125" style="12" customWidth="1"/>
    <col min="5123" max="5123" width="5.5703125" style="12" customWidth="1"/>
    <col min="5124" max="5124" width="26.5703125" style="12" customWidth="1"/>
    <col min="5125" max="5125" width="9.28515625" style="12"/>
    <col min="5126" max="5126" width="10.7109375" style="12" customWidth="1"/>
    <col min="5127" max="5127" width="9.7109375" style="12" bestFit="1" customWidth="1"/>
    <col min="5128" max="5370" width="9.28515625" style="12"/>
    <col min="5371" max="5371" width="19.42578125" style="12" customWidth="1"/>
    <col min="5372" max="5372" width="10.42578125" style="12" customWidth="1"/>
    <col min="5373" max="5373" width="9.28515625" style="12"/>
    <col min="5374" max="5374" width="16.5703125" style="12" customWidth="1"/>
    <col min="5375" max="5375" width="12" style="12" customWidth="1"/>
    <col min="5376" max="5376" width="11.5703125" style="12" customWidth="1"/>
    <col min="5377" max="5377" width="14" style="12" customWidth="1"/>
    <col min="5378" max="5378" width="23.5703125" style="12" customWidth="1"/>
    <col min="5379" max="5379" width="5.5703125" style="12" customWidth="1"/>
    <col min="5380" max="5380" width="26.5703125" style="12" customWidth="1"/>
    <col min="5381" max="5381" width="9.28515625" style="12"/>
    <col min="5382" max="5382" width="10.7109375" style="12" customWidth="1"/>
    <col min="5383" max="5383" width="9.7109375" style="12" bestFit="1" customWidth="1"/>
    <col min="5384" max="5626" width="9.28515625" style="12"/>
    <col min="5627" max="5627" width="19.42578125" style="12" customWidth="1"/>
    <col min="5628" max="5628" width="10.42578125" style="12" customWidth="1"/>
    <col min="5629" max="5629" width="9.28515625" style="12"/>
    <col min="5630" max="5630" width="16.5703125" style="12" customWidth="1"/>
    <col min="5631" max="5631" width="12" style="12" customWidth="1"/>
    <col min="5632" max="5632" width="11.5703125" style="12" customWidth="1"/>
    <col min="5633" max="5633" width="14" style="12" customWidth="1"/>
    <col min="5634" max="5634" width="23.5703125" style="12" customWidth="1"/>
    <col min="5635" max="5635" width="5.5703125" style="12" customWidth="1"/>
    <col min="5636" max="5636" width="26.5703125" style="12" customWidth="1"/>
    <col min="5637" max="5637" width="9.28515625" style="12"/>
    <col min="5638" max="5638" width="10.7109375" style="12" customWidth="1"/>
    <col min="5639" max="5639" width="9.7109375" style="12" bestFit="1" customWidth="1"/>
    <col min="5640" max="5882" width="9.28515625" style="12"/>
    <col min="5883" max="5883" width="19.42578125" style="12" customWidth="1"/>
    <col min="5884" max="5884" width="10.42578125" style="12" customWidth="1"/>
    <col min="5885" max="5885" width="9.28515625" style="12"/>
    <col min="5886" max="5886" width="16.5703125" style="12" customWidth="1"/>
    <col min="5887" max="5887" width="12" style="12" customWidth="1"/>
    <col min="5888" max="5888" width="11.5703125" style="12" customWidth="1"/>
    <col min="5889" max="5889" width="14" style="12" customWidth="1"/>
    <col min="5890" max="5890" width="23.5703125" style="12" customWidth="1"/>
    <col min="5891" max="5891" width="5.5703125" style="12" customWidth="1"/>
    <col min="5892" max="5892" width="26.5703125" style="12" customWidth="1"/>
    <col min="5893" max="5893" width="9.28515625" style="12"/>
    <col min="5894" max="5894" width="10.7109375" style="12" customWidth="1"/>
    <col min="5895" max="5895" width="9.7109375" style="12" bestFit="1" customWidth="1"/>
    <col min="5896" max="6138" width="9.28515625" style="12"/>
    <col min="6139" max="6139" width="19.42578125" style="12" customWidth="1"/>
    <col min="6140" max="6140" width="10.42578125" style="12" customWidth="1"/>
    <col min="6141" max="6141" width="9.28515625" style="12"/>
    <col min="6142" max="6142" width="16.5703125" style="12" customWidth="1"/>
    <col min="6143" max="6143" width="12" style="12" customWidth="1"/>
    <col min="6144" max="6144" width="11.5703125" style="12" customWidth="1"/>
    <col min="6145" max="6145" width="14" style="12" customWidth="1"/>
    <col min="6146" max="6146" width="23.5703125" style="12" customWidth="1"/>
    <col min="6147" max="6147" width="5.5703125" style="12" customWidth="1"/>
    <col min="6148" max="6148" width="26.5703125" style="12" customWidth="1"/>
    <col min="6149" max="6149" width="9.28515625" style="12"/>
    <col min="6150" max="6150" width="10.7109375" style="12" customWidth="1"/>
    <col min="6151" max="6151" width="9.7109375" style="12" bestFit="1" customWidth="1"/>
    <col min="6152" max="6394" width="9.28515625" style="12"/>
    <col min="6395" max="6395" width="19.42578125" style="12" customWidth="1"/>
    <col min="6396" max="6396" width="10.42578125" style="12" customWidth="1"/>
    <col min="6397" max="6397" width="9.28515625" style="12"/>
    <col min="6398" max="6398" width="16.5703125" style="12" customWidth="1"/>
    <col min="6399" max="6399" width="12" style="12" customWidth="1"/>
    <col min="6400" max="6400" width="11.5703125" style="12" customWidth="1"/>
    <col min="6401" max="6401" width="14" style="12" customWidth="1"/>
    <col min="6402" max="6402" width="23.5703125" style="12" customWidth="1"/>
    <col min="6403" max="6403" width="5.5703125" style="12" customWidth="1"/>
    <col min="6404" max="6404" width="26.5703125" style="12" customWidth="1"/>
    <col min="6405" max="6405" width="9.28515625" style="12"/>
    <col min="6406" max="6406" width="10.7109375" style="12" customWidth="1"/>
    <col min="6407" max="6407" width="9.7109375" style="12" bestFit="1" customWidth="1"/>
    <col min="6408" max="6650" width="9.28515625" style="12"/>
    <col min="6651" max="6651" width="19.42578125" style="12" customWidth="1"/>
    <col min="6652" max="6652" width="10.42578125" style="12" customWidth="1"/>
    <col min="6653" max="6653" width="9.28515625" style="12"/>
    <col min="6654" max="6654" width="16.5703125" style="12" customWidth="1"/>
    <col min="6655" max="6655" width="12" style="12" customWidth="1"/>
    <col min="6656" max="6656" width="11.5703125" style="12" customWidth="1"/>
    <col min="6657" max="6657" width="14" style="12" customWidth="1"/>
    <col min="6658" max="6658" width="23.5703125" style="12" customWidth="1"/>
    <col min="6659" max="6659" width="5.5703125" style="12" customWidth="1"/>
    <col min="6660" max="6660" width="26.5703125" style="12" customWidth="1"/>
    <col min="6661" max="6661" width="9.28515625" style="12"/>
    <col min="6662" max="6662" width="10.7109375" style="12" customWidth="1"/>
    <col min="6663" max="6663" width="9.7109375" style="12" bestFit="1" customWidth="1"/>
    <col min="6664" max="6906" width="9.28515625" style="12"/>
    <col min="6907" max="6907" width="19.42578125" style="12" customWidth="1"/>
    <col min="6908" max="6908" width="10.42578125" style="12" customWidth="1"/>
    <col min="6909" max="6909" width="9.28515625" style="12"/>
    <col min="6910" max="6910" width="16.5703125" style="12" customWidth="1"/>
    <col min="6911" max="6911" width="12" style="12" customWidth="1"/>
    <col min="6912" max="6912" width="11.5703125" style="12" customWidth="1"/>
    <col min="6913" max="6913" width="14" style="12" customWidth="1"/>
    <col min="6914" max="6914" width="23.5703125" style="12" customWidth="1"/>
    <col min="6915" max="6915" width="5.5703125" style="12" customWidth="1"/>
    <col min="6916" max="6916" width="26.5703125" style="12" customWidth="1"/>
    <col min="6917" max="6917" width="9.28515625" style="12"/>
    <col min="6918" max="6918" width="10.7109375" style="12" customWidth="1"/>
    <col min="6919" max="6919" width="9.7109375" style="12" bestFit="1" customWidth="1"/>
    <col min="6920" max="7162" width="9.28515625" style="12"/>
    <col min="7163" max="7163" width="19.42578125" style="12" customWidth="1"/>
    <col min="7164" max="7164" width="10.42578125" style="12" customWidth="1"/>
    <col min="7165" max="7165" width="9.28515625" style="12"/>
    <col min="7166" max="7166" width="16.5703125" style="12" customWidth="1"/>
    <col min="7167" max="7167" width="12" style="12" customWidth="1"/>
    <col min="7168" max="7168" width="11.5703125" style="12" customWidth="1"/>
    <col min="7169" max="7169" width="14" style="12" customWidth="1"/>
    <col min="7170" max="7170" width="23.5703125" style="12" customWidth="1"/>
    <col min="7171" max="7171" width="5.5703125" style="12" customWidth="1"/>
    <col min="7172" max="7172" width="26.5703125" style="12" customWidth="1"/>
    <col min="7173" max="7173" width="9.28515625" style="12"/>
    <col min="7174" max="7174" width="10.7109375" style="12" customWidth="1"/>
    <col min="7175" max="7175" width="9.7109375" style="12" bestFit="1" customWidth="1"/>
    <col min="7176" max="7418" width="9.28515625" style="12"/>
    <col min="7419" max="7419" width="19.42578125" style="12" customWidth="1"/>
    <col min="7420" max="7420" width="10.42578125" style="12" customWidth="1"/>
    <col min="7421" max="7421" width="9.28515625" style="12"/>
    <col min="7422" max="7422" width="16.5703125" style="12" customWidth="1"/>
    <col min="7423" max="7423" width="12" style="12" customWidth="1"/>
    <col min="7424" max="7424" width="11.5703125" style="12" customWidth="1"/>
    <col min="7425" max="7425" width="14" style="12" customWidth="1"/>
    <col min="7426" max="7426" width="23.5703125" style="12" customWidth="1"/>
    <col min="7427" max="7427" width="5.5703125" style="12" customWidth="1"/>
    <col min="7428" max="7428" width="26.5703125" style="12" customWidth="1"/>
    <col min="7429" max="7429" width="9.28515625" style="12"/>
    <col min="7430" max="7430" width="10.7109375" style="12" customWidth="1"/>
    <col min="7431" max="7431" width="9.7109375" style="12" bestFit="1" customWidth="1"/>
    <col min="7432" max="7674" width="9.28515625" style="12"/>
    <col min="7675" max="7675" width="19.42578125" style="12" customWidth="1"/>
    <col min="7676" max="7676" width="10.42578125" style="12" customWidth="1"/>
    <col min="7677" max="7677" width="9.28515625" style="12"/>
    <col min="7678" max="7678" width="16.5703125" style="12" customWidth="1"/>
    <col min="7679" max="7679" width="12" style="12" customWidth="1"/>
    <col min="7680" max="7680" width="11.5703125" style="12" customWidth="1"/>
    <col min="7681" max="7681" width="14" style="12" customWidth="1"/>
    <col min="7682" max="7682" width="23.5703125" style="12" customWidth="1"/>
    <col min="7683" max="7683" width="5.5703125" style="12" customWidth="1"/>
    <col min="7684" max="7684" width="26.5703125" style="12" customWidth="1"/>
    <col min="7685" max="7685" width="9.28515625" style="12"/>
    <col min="7686" max="7686" width="10.7109375" style="12" customWidth="1"/>
    <col min="7687" max="7687" width="9.7109375" style="12" bestFit="1" customWidth="1"/>
    <col min="7688" max="7930" width="9.28515625" style="12"/>
    <col min="7931" max="7931" width="19.42578125" style="12" customWidth="1"/>
    <col min="7932" max="7932" width="10.42578125" style="12" customWidth="1"/>
    <col min="7933" max="7933" width="9.28515625" style="12"/>
    <col min="7934" max="7934" width="16.5703125" style="12" customWidth="1"/>
    <col min="7935" max="7935" width="12" style="12" customWidth="1"/>
    <col min="7936" max="7936" width="11.5703125" style="12" customWidth="1"/>
    <col min="7937" max="7937" width="14" style="12" customWidth="1"/>
    <col min="7938" max="7938" width="23.5703125" style="12" customWidth="1"/>
    <col min="7939" max="7939" width="5.5703125" style="12" customWidth="1"/>
    <col min="7940" max="7940" width="26.5703125" style="12" customWidth="1"/>
    <col min="7941" max="7941" width="9.28515625" style="12"/>
    <col min="7942" max="7942" width="10.7109375" style="12" customWidth="1"/>
    <col min="7943" max="7943" width="9.7109375" style="12" bestFit="1" customWidth="1"/>
    <col min="7944" max="8186" width="9.28515625" style="12"/>
    <col min="8187" max="8187" width="19.42578125" style="12" customWidth="1"/>
    <col min="8188" max="8188" width="10.42578125" style="12" customWidth="1"/>
    <col min="8189" max="8189" width="9.28515625" style="12"/>
    <col min="8190" max="8190" width="16.5703125" style="12" customWidth="1"/>
    <col min="8191" max="8191" width="12" style="12" customWidth="1"/>
    <col min="8192" max="8192" width="11.5703125" style="12" customWidth="1"/>
    <col min="8193" max="8193" width="14" style="12" customWidth="1"/>
    <col min="8194" max="8194" width="23.5703125" style="12" customWidth="1"/>
    <col min="8195" max="8195" width="5.5703125" style="12" customWidth="1"/>
    <col min="8196" max="8196" width="26.5703125" style="12" customWidth="1"/>
    <col min="8197" max="8197" width="9.28515625" style="12"/>
    <col min="8198" max="8198" width="10.7109375" style="12" customWidth="1"/>
    <col min="8199" max="8199" width="9.7109375" style="12" bestFit="1" customWidth="1"/>
    <col min="8200" max="8442" width="9.28515625" style="12"/>
    <col min="8443" max="8443" width="19.42578125" style="12" customWidth="1"/>
    <col min="8444" max="8444" width="10.42578125" style="12" customWidth="1"/>
    <col min="8445" max="8445" width="9.28515625" style="12"/>
    <col min="8446" max="8446" width="16.5703125" style="12" customWidth="1"/>
    <col min="8447" max="8447" width="12" style="12" customWidth="1"/>
    <col min="8448" max="8448" width="11.5703125" style="12" customWidth="1"/>
    <col min="8449" max="8449" width="14" style="12" customWidth="1"/>
    <col min="8450" max="8450" width="23.5703125" style="12" customWidth="1"/>
    <col min="8451" max="8451" width="5.5703125" style="12" customWidth="1"/>
    <col min="8452" max="8452" width="26.5703125" style="12" customWidth="1"/>
    <col min="8453" max="8453" width="9.28515625" style="12"/>
    <col min="8454" max="8454" width="10.7109375" style="12" customWidth="1"/>
    <col min="8455" max="8455" width="9.7109375" style="12" bestFit="1" customWidth="1"/>
    <col min="8456" max="8698" width="9.28515625" style="12"/>
    <col min="8699" max="8699" width="19.42578125" style="12" customWidth="1"/>
    <col min="8700" max="8700" width="10.42578125" style="12" customWidth="1"/>
    <col min="8701" max="8701" width="9.28515625" style="12"/>
    <col min="8702" max="8702" width="16.5703125" style="12" customWidth="1"/>
    <col min="8703" max="8703" width="12" style="12" customWidth="1"/>
    <col min="8704" max="8704" width="11.5703125" style="12" customWidth="1"/>
    <col min="8705" max="8705" width="14" style="12" customWidth="1"/>
    <col min="8706" max="8706" width="23.5703125" style="12" customWidth="1"/>
    <col min="8707" max="8707" width="5.5703125" style="12" customWidth="1"/>
    <col min="8708" max="8708" width="26.5703125" style="12" customWidth="1"/>
    <col min="8709" max="8709" width="9.28515625" style="12"/>
    <col min="8710" max="8710" width="10.7109375" style="12" customWidth="1"/>
    <col min="8711" max="8711" width="9.7109375" style="12" bestFit="1" customWidth="1"/>
    <col min="8712" max="8954" width="9.28515625" style="12"/>
    <col min="8955" max="8955" width="19.42578125" style="12" customWidth="1"/>
    <col min="8956" max="8956" width="10.42578125" style="12" customWidth="1"/>
    <col min="8957" max="8957" width="9.28515625" style="12"/>
    <col min="8958" max="8958" width="16.5703125" style="12" customWidth="1"/>
    <col min="8959" max="8959" width="12" style="12" customWidth="1"/>
    <col min="8960" max="8960" width="11.5703125" style="12" customWidth="1"/>
    <col min="8961" max="8961" width="14" style="12" customWidth="1"/>
    <col min="8962" max="8962" width="23.5703125" style="12" customWidth="1"/>
    <col min="8963" max="8963" width="5.5703125" style="12" customWidth="1"/>
    <col min="8964" max="8964" width="26.5703125" style="12" customWidth="1"/>
    <col min="8965" max="8965" width="9.28515625" style="12"/>
    <col min="8966" max="8966" width="10.7109375" style="12" customWidth="1"/>
    <col min="8967" max="8967" width="9.7109375" style="12" bestFit="1" customWidth="1"/>
    <col min="8968" max="9210" width="9.28515625" style="12"/>
    <col min="9211" max="9211" width="19.42578125" style="12" customWidth="1"/>
    <col min="9212" max="9212" width="10.42578125" style="12" customWidth="1"/>
    <col min="9213" max="9213" width="9.28515625" style="12"/>
    <col min="9214" max="9214" width="16.5703125" style="12" customWidth="1"/>
    <col min="9215" max="9215" width="12" style="12" customWidth="1"/>
    <col min="9216" max="9216" width="11.5703125" style="12" customWidth="1"/>
    <col min="9217" max="9217" width="14" style="12" customWidth="1"/>
    <col min="9218" max="9218" width="23.5703125" style="12" customWidth="1"/>
    <col min="9219" max="9219" width="5.5703125" style="12" customWidth="1"/>
    <col min="9220" max="9220" width="26.5703125" style="12" customWidth="1"/>
    <col min="9221" max="9221" width="9.28515625" style="12"/>
    <col min="9222" max="9222" width="10.7109375" style="12" customWidth="1"/>
    <col min="9223" max="9223" width="9.7109375" style="12" bestFit="1" customWidth="1"/>
    <col min="9224" max="9466" width="9.28515625" style="12"/>
    <col min="9467" max="9467" width="19.42578125" style="12" customWidth="1"/>
    <col min="9468" max="9468" width="10.42578125" style="12" customWidth="1"/>
    <col min="9469" max="9469" width="9.28515625" style="12"/>
    <col min="9470" max="9470" width="16.5703125" style="12" customWidth="1"/>
    <col min="9471" max="9471" width="12" style="12" customWidth="1"/>
    <col min="9472" max="9472" width="11.5703125" style="12" customWidth="1"/>
    <col min="9473" max="9473" width="14" style="12" customWidth="1"/>
    <col min="9474" max="9474" width="23.5703125" style="12" customWidth="1"/>
    <col min="9475" max="9475" width="5.5703125" style="12" customWidth="1"/>
    <col min="9476" max="9476" width="26.5703125" style="12" customWidth="1"/>
    <col min="9477" max="9477" width="9.28515625" style="12"/>
    <col min="9478" max="9478" width="10.7109375" style="12" customWidth="1"/>
    <col min="9479" max="9479" width="9.7109375" style="12" bestFit="1" customWidth="1"/>
    <col min="9480" max="9722" width="9.28515625" style="12"/>
    <col min="9723" max="9723" width="19.42578125" style="12" customWidth="1"/>
    <col min="9724" max="9724" width="10.42578125" style="12" customWidth="1"/>
    <col min="9725" max="9725" width="9.28515625" style="12"/>
    <col min="9726" max="9726" width="16.5703125" style="12" customWidth="1"/>
    <col min="9727" max="9727" width="12" style="12" customWidth="1"/>
    <col min="9728" max="9728" width="11.5703125" style="12" customWidth="1"/>
    <col min="9729" max="9729" width="14" style="12" customWidth="1"/>
    <col min="9730" max="9730" width="23.5703125" style="12" customWidth="1"/>
    <col min="9731" max="9731" width="5.5703125" style="12" customWidth="1"/>
    <col min="9732" max="9732" width="26.5703125" style="12" customWidth="1"/>
    <col min="9733" max="9733" width="9.28515625" style="12"/>
    <col min="9734" max="9734" width="10.7109375" style="12" customWidth="1"/>
    <col min="9735" max="9735" width="9.7109375" style="12" bestFit="1" customWidth="1"/>
    <col min="9736" max="9978" width="9.28515625" style="12"/>
    <col min="9979" max="9979" width="19.42578125" style="12" customWidth="1"/>
    <col min="9980" max="9980" width="10.42578125" style="12" customWidth="1"/>
    <col min="9981" max="9981" width="9.28515625" style="12"/>
    <col min="9982" max="9982" width="16.5703125" style="12" customWidth="1"/>
    <col min="9983" max="9983" width="12" style="12" customWidth="1"/>
    <col min="9984" max="9984" width="11.5703125" style="12" customWidth="1"/>
    <col min="9985" max="9985" width="14" style="12" customWidth="1"/>
    <col min="9986" max="9986" width="23.5703125" style="12" customWidth="1"/>
    <col min="9987" max="9987" width="5.5703125" style="12" customWidth="1"/>
    <col min="9988" max="9988" width="26.5703125" style="12" customWidth="1"/>
    <col min="9989" max="9989" width="9.28515625" style="12"/>
    <col min="9990" max="9990" width="10.7109375" style="12" customWidth="1"/>
    <col min="9991" max="9991" width="9.7109375" style="12" bestFit="1" customWidth="1"/>
    <col min="9992" max="10234" width="9.28515625" style="12"/>
    <col min="10235" max="10235" width="19.42578125" style="12" customWidth="1"/>
    <col min="10236" max="10236" width="10.42578125" style="12" customWidth="1"/>
    <col min="10237" max="10237" width="9.28515625" style="12"/>
    <col min="10238" max="10238" width="16.5703125" style="12" customWidth="1"/>
    <col min="10239" max="10239" width="12" style="12" customWidth="1"/>
    <col min="10240" max="10240" width="11.5703125" style="12" customWidth="1"/>
    <col min="10241" max="10241" width="14" style="12" customWidth="1"/>
    <col min="10242" max="10242" width="23.5703125" style="12" customWidth="1"/>
    <col min="10243" max="10243" width="5.5703125" style="12" customWidth="1"/>
    <col min="10244" max="10244" width="26.5703125" style="12" customWidth="1"/>
    <col min="10245" max="10245" width="9.28515625" style="12"/>
    <col min="10246" max="10246" width="10.7109375" style="12" customWidth="1"/>
    <col min="10247" max="10247" width="9.7109375" style="12" bestFit="1" customWidth="1"/>
    <col min="10248" max="10490" width="9.28515625" style="12"/>
    <col min="10491" max="10491" width="19.42578125" style="12" customWidth="1"/>
    <col min="10492" max="10492" width="10.42578125" style="12" customWidth="1"/>
    <col min="10493" max="10493" width="9.28515625" style="12"/>
    <col min="10494" max="10494" width="16.5703125" style="12" customWidth="1"/>
    <col min="10495" max="10495" width="12" style="12" customWidth="1"/>
    <col min="10496" max="10496" width="11.5703125" style="12" customWidth="1"/>
    <col min="10497" max="10497" width="14" style="12" customWidth="1"/>
    <col min="10498" max="10498" width="23.5703125" style="12" customWidth="1"/>
    <col min="10499" max="10499" width="5.5703125" style="12" customWidth="1"/>
    <col min="10500" max="10500" width="26.5703125" style="12" customWidth="1"/>
    <col min="10501" max="10501" width="9.28515625" style="12"/>
    <col min="10502" max="10502" width="10.7109375" style="12" customWidth="1"/>
    <col min="10503" max="10503" width="9.7109375" style="12" bestFit="1" customWidth="1"/>
    <col min="10504" max="10746" width="9.28515625" style="12"/>
    <col min="10747" max="10747" width="19.42578125" style="12" customWidth="1"/>
    <col min="10748" max="10748" width="10.42578125" style="12" customWidth="1"/>
    <col min="10749" max="10749" width="9.28515625" style="12"/>
    <col min="10750" max="10750" width="16.5703125" style="12" customWidth="1"/>
    <col min="10751" max="10751" width="12" style="12" customWidth="1"/>
    <col min="10752" max="10752" width="11.5703125" style="12" customWidth="1"/>
    <col min="10753" max="10753" width="14" style="12" customWidth="1"/>
    <col min="10754" max="10754" width="23.5703125" style="12" customWidth="1"/>
    <col min="10755" max="10755" width="5.5703125" style="12" customWidth="1"/>
    <col min="10756" max="10756" width="26.5703125" style="12" customWidth="1"/>
    <col min="10757" max="10757" width="9.28515625" style="12"/>
    <col min="10758" max="10758" width="10.7109375" style="12" customWidth="1"/>
    <col min="10759" max="10759" width="9.7109375" style="12" bestFit="1" customWidth="1"/>
    <col min="10760" max="11002" width="9.28515625" style="12"/>
    <col min="11003" max="11003" width="19.42578125" style="12" customWidth="1"/>
    <col min="11004" max="11004" width="10.42578125" style="12" customWidth="1"/>
    <col min="11005" max="11005" width="9.28515625" style="12"/>
    <col min="11006" max="11006" width="16.5703125" style="12" customWidth="1"/>
    <col min="11007" max="11007" width="12" style="12" customWidth="1"/>
    <col min="11008" max="11008" width="11.5703125" style="12" customWidth="1"/>
    <col min="11009" max="11009" width="14" style="12" customWidth="1"/>
    <col min="11010" max="11010" width="23.5703125" style="12" customWidth="1"/>
    <col min="11011" max="11011" width="5.5703125" style="12" customWidth="1"/>
    <col min="11012" max="11012" width="26.5703125" style="12" customWidth="1"/>
    <col min="11013" max="11013" width="9.28515625" style="12"/>
    <col min="11014" max="11014" width="10.7109375" style="12" customWidth="1"/>
    <col min="11015" max="11015" width="9.7109375" style="12" bestFit="1" customWidth="1"/>
    <col min="11016" max="11258" width="9.28515625" style="12"/>
    <col min="11259" max="11259" width="19.42578125" style="12" customWidth="1"/>
    <col min="11260" max="11260" width="10.42578125" style="12" customWidth="1"/>
    <col min="11261" max="11261" width="9.28515625" style="12"/>
    <col min="11262" max="11262" width="16.5703125" style="12" customWidth="1"/>
    <col min="11263" max="11263" width="12" style="12" customWidth="1"/>
    <col min="11264" max="11264" width="11.5703125" style="12" customWidth="1"/>
    <col min="11265" max="11265" width="14" style="12" customWidth="1"/>
    <col min="11266" max="11266" width="23.5703125" style="12" customWidth="1"/>
    <col min="11267" max="11267" width="5.5703125" style="12" customWidth="1"/>
    <col min="11268" max="11268" width="26.5703125" style="12" customWidth="1"/>
    <col min="11269" max="11269" width="9.28515625" style="12"/>
    <col min="11270" max="11270" width="10.7109375" style="12" customWidth="1"/>
    <col min="11271" max="11271" width="9.7109375" style="12" bestFit="1" customWidth="1"/>
    <col min="11272" max="11514" width="9.28515625" style="12"/>
    <col min="11515" max="11515" width="19.42578125" style="12" customWidth="1"/>
    <col min="11516" max="11516" width="10.42578125" style="12" customWidth="1"/>
    <col min="11517" max="11517" width="9.28515625" style="12"/>
    <col min="11518" max="11518" width="16.5703125" style="12" customWidth="1"/>
    <col min="11519" max="11519" width="12" style="12" customWidth="1"/>
    <col min="11520" max="11520" width="11.5703125" style="12" customWidth="1"/>
    <col min="11521" max="11521" width="14" style="12" customWidth="1"/>
    <col min="11522" max="11522" width="23.5703125" style="12" customWidth="1"/>
    <col min="11523" max="11523" width="5.5703125" style="12" customWidth="1"/>
    <col min="11524" max="11524" width="26.5703125" style="12" customWidth="1"/>
    <col min="11525" max="11525" width="9.28515625" style="12"/>
    <col min="11526" max="11526" width="10.7109375" style="12" customWidth="1"/>
    <col min="11527" max="11527" width="9.7109375" style="12" bestFit="1" customWidth="1"/>
    <col min="11528" max="11770" width="9.28515625" style="12"/>
    <col min="11771" max="11771" width="19.42578125" style="12" customWidth="1"/>
    <col min="11772" max="11772" width="10.42578125" style="12" customWidth="1"/>
    <col min="11773" max="11773" width="9.28515625" style="12"/>
    <col min="11774" max="11774" width="16.5703125" style="12" customWidth="1"/>
    <col min="11775" max="11775" width="12" style="12" customWidth="1"/>
    <col min="11776" max="11776" width="11.5703125" style="12" customWidth="1"/>
    <col min="11777" max="11777" width="14" style="12" customWidth="1"/>
    <col min="11778" max="11778" width="23.5703125" style="12" customWidth="1"/>
    <col min="11779" max="11779" width="5.5703125" style="12" customWidth="1"/>
    <col min="11780" max="11780" width="26.5703125" style="12" customWidth="1"/>
    <col min="11781" max="11781" width="9.28515625" style="12"/>
    <col min="11782" max="11782" width="10.7109375" style="12" customWidth="1"/>
    <col min="11783" max="11783" width="9.7109375" style="12" bestFit="1" customWidth="1"/>
    <col min="11784" max="12026" width="9.28515625" style="12"/>
    <col min="12027" max="12027" width="19.42578125" style="12" customWidth="1"/>
    <col min="12028" max="12028" width="10.42578125" style="12" customWidth="1"/>
    <col min="12029" max="12029" width="9.28515625" style="12"/>
    <col min="12030" max="12030" width="16.5703125" style="12" customWidth="1"/>
    <col min="12031" max="12031" width="12" style="12" customWidth="1"/>
    <col min="12032" max="12032" width="11.5703125" style="12" customWidth="1"/>
    <col min="12033" max="12033" width="14" style="12" customWidth="1"/>
    <col min="12034" max="12034" width="23.5703125" style="12" customWidth="1"/>
    <col min="12035" max="12035" width="5.5703125" style="12" customWidth="1"/>
    <col min="12036" max="12036" width="26.5703125" style="12" customWidth="1"/>
    <col min="12037" max="12037" width="9.28515625" style="12"/>
    <col min="12038" max="12038" width="10.7109375" style="12" customWidth="1"/>
    <col min="12039" max="12039" width="9.7109375" style="12" bestFit="1" customWidth="1"/>
    <col min="12040" max="12282" width="9.28515625" style="12"/>
    <col min="12283" max="12283" width="19.42578125" style="12" customWidth="1"/>
    <col min="12284" max="12284" width="10.42578125" style="12" customWidth="1"/>
    <col min="12285" max="12285" width="9.28515625" style="12"/>
    <col min="12286" max="12286" width="16.5703125" style="12" customWidth="1"/>
    <col min="12287" max="12287" width="12" style="12" customWidth="1"/>
    <col min="12288" max="12288" width="11.5703125" style="12" customWidth="1"/>
    <col min="12289" max="12289" width="14" style="12" customWidth="1"/>
    <col min="12290" max="12290" width="23.5703125" style="12" customWidth="1"/>
    <col min="12291" max="12291" width="5.5703125" style="12" customWidth="1"/>
    <col min="12292" max="12292" width="26.5703125" style="12" customWidth="1"/>
    <col min="12293" max="12293" width="9.28515625" style="12"/>
    <col min="12294" max="12294" width="10.7109375" style="12" customWidth="1"/>
    <col min="12295" max="12295" width="9.7109375" style="12" bestFit="1" customWidth="1"/>
    <col min="12296" max="12538" width="9.28515625" style="12"/>
    <col min="12539" max="12539" width="19.42578125" style="12" customWidth="1"/>
    <col min="12540" max="12540" width="10.42578125" style="12" customWidth="1"/>
    <col min="12541" max="12541" width="9.28515625" style="12"/>
    <col min="12542" max="12542" width="16.5703125" style="12" customWidth="1"/>
    <col min="12543" max="12543" width="12" style="12" customWidth="1"/>
    <col min="12544" max="12544" width="11.5703125" style="12" customWidth="1"/>
    <col min="12545" max="12545" width="14" style="12" customWidth="1"/>
    <col min="12546" max="12546" width="23.5703125" style="12" customWidth="1"/>
    <col min="12547" max="12547" width="5.5703125" style="12" customWidth="1"/>
    <col min="12548" max="12548" width="26.5703125" style="12" customWidth="1"/>
    <col min="12549" max="12549" width="9.28515625" style="12"/>
    <col min="12550" max="12550" width="10.7109375" style="12" customWidth="1"/>
    <col min="12551" max="12551" width="9.7109375" style="12" bestFit="1" customWidth="1"/>
    <col min="12552" max="12794" width="9.28515625" style="12"/>
    <col min="12795" max="12795" width="19.42578125" style="12" customWidth="1"/>
    <col min="12796" max="12796" width="10.42578125" style="12" customWidth="1"/>
    <col min="12797" max="12797" width="9.28515625" style="12"/>
    <col min="12798" max="12798" width="16.5703125" style="12" customWidth="1"/>
    <col min="12799" max="12799" width="12" style="12" customWidth="1"/>
    <col min="12800" max="12800" width="11.5703125" style="12" customWidth="1"/>
    <col min="12801" max="12801" width="14" style="12" customWidth="1"/>
    <col min="12802" max="12802" width="23.5703125" style="12" customWidth="1"/>
    <col min="12803" max="12803" width="5.5703125" style="12" customWidth="1"/>
    <col min="12804" max="12804" width="26.5703125" style="12" customWidth="1"/>
    <col min="12805" max="12805" width="9.28515625" style="12"/>
    <col min="12806" max="12806" width="10.7109375" style="12" customWidth="1"/>
    <col min="12807" max="12807" width="9.7109375" style="12" bestFit="1" customWidth="1"/>
    <col min="12808" max="13050" width="9.28515625" style="12"/>
    <col min="13051" max="13051" width="19.42578125" style="12" customWidth="1"/>
    <col min="13052" max="13052" width="10.42578125" style="12" customWidth="1"/>
    <col min="13053" max="13053" width="9.28515625" style="12"/>
    <col min="13054" max="13054" width="16.5703125" style="12" customWidth="1"/>
    <col min="13055" max="13055" width="12" style="12" customWidth="1"/>
    <col min="13056" max="13056" width="11.5703125" style="12" customWidth="1"/>
    <col min="13057" max="13057" width="14" style="12" customWidth="1"/>
    <col min="13058" max="13058" width="23.5703125" style="12" customWidth="1"/>
    <col min="13059" max="13059" width="5.5703125" style="12" customWidth="1"/>
    <col min="13060" max="13060" width="26.5703125" style="12" customWidth="1"/>
    <col min="13061" max="13061" width="9.28515625" style="12"/>
    <col min="13062" max="13062" width="10.7109375" style="12" customWidth="1"/>
    <col min="13063" max="13063" width="9.7109375" style="12" bestFit="1" customWidth="1"/>
    <col min="13064" max="13306" width="9.28515625" style="12"/>
    <col min="13307" max="13307" width="19.42578125" style="12" customWidth="1"/>
    <col min="13308" max="13308" width="10.42578125" style="12" customWidth="1"/>
    <col min="13309" max="13309" width="9.28515625" style="12"/>
    <col min="13310" max="13310" width="16.5703125" style="12" customWidth="1"/>
    <col min="13311" max="13311" width="12" style="12" customWidth="1"/>
    <col min="13312" max="13312" width="11.5703125" style="12" customWidth="1"/>
    <col min="13313" max="13313" width="14" style="12" customWidth="1"/>
    <col min="13314" max="13314" width="23.5703125" style="12" customWidth="1"/>
    <col min="13315" max="13315" width="5.5703125" style="12" customWidth="1"/>
    <col min="13316" max="13316" width="26.5703125" style="12" customWidth="1"/>
    <col min="13317" max="13317" width="9.28515625" style="12"/>
    <col min="13318" max="13318" width="10.7109375" style="12" customWidth="1"/>
    <col min="13319" max="13319" width="9.7109375" style="12" bestFit="1" customWidth="1"/>
    <col min="13320" max="13562" width="9.28515625" style="12"/>
    <col min="13563" max="13563" width="19.42578125" style="12" customWidth="1"/>
    <col min="13564" max="13564" width="10.42578125" style="12" customWidth="1"/>
    <col min="13565" max="13565" width="9.28515625" style="12"/>
    <col min="13566" max="13566" width="16.5703125" style="12" customWidth="1"/>
    <col min="13567" max="13567" width="12" style="12" customWidth="1"/>
    <col min="13568" max="13568" width="11.5703125" style="12" customWidth="1"/>
    <col min="13569" max="13569" width="14" style="12" customWidth="1"/>
    <col min="13570" max="13570" width="23.5703125" style="12" customWidth="1"/>
    <col min="13571" max="13571" width="5.5703125" style="12" customWidth="1"/>
    <col min="13572" max="13572" width="26.5703125" style="12" customWidth="1"/>
    <col min="13573" max="13573" width="9.28515625" style="12"/>
    <col min="13574" max="13574" width="10.7109375" style="12" customWidth="1"/>
    <col min="13575" max="13575" width="9.7109375" style="12" bestFit="1" customWidth="1"/>
    <col min="13576" max="13818" width="9.28515625" style="12"/>
    <col min="13819" max="13819" width="19.42578125" style="12" customWidth="1"/>
    <col min="13820" max="13820" width="10.42578125" style="12" customWidth="1"/>
    <col min="13821" max="13821" width="9.28515625" style="12"/>
    <col min="13822" max="13822" width="16.5703125" style="12" customWidth="1"/>
    <col min="13823" max="13823" width="12" style="12" customWidth="1"/>
    <col min="13824" max="13824" width="11.5703125" style="12" customWidth="1"/>
    <col min="13825" max="13825" width="14" style="12" customWidth="1"/>
    <col min="13826" max="13826" width="23.5703125" style="12" customWidth="1"/>
    <col min="13827" max="13827" width="5.5703125" style="12" customWidth="1"/>
    <col min="13828" max="13828" width="26.5703125" style="12" customWidth="1"/>
    <col min="13829" max="13829" width="9.28515625" style="12"/>
    <col min="13830" max="13830" width="10.7109375" style="12" customWidth="1"/>
    <col min="13831" max="13831" width="9.7109375" style="12" bestFit="1" customWidth="1"/>
    <col min="13832" max="14074" width="9.28515625" style="12"/>
    <col min="14075" max="14075" width="19.42578125" style="12" customWidth="1"/>
    <col min="14076" max="14076" width="10.42578125" style="12" customWidth="1"/>
    <col min="14077" max="14077" width="9.28515625" style="12"/>
    <col min="14078" max="14078" width="16.5703125" style="12" customWidth="1"/>
    <col min="14079" max="14079" width="12" style="12" customWidth="1"/>
    <col min="14080" max="14080" width="11.5703125" style="12" customWidth="1"/>
    <col min="14081" max="14081" width="14" style="12" customWidth="1"/>
    <col min="14082" max="14082" width="23.5703125" style="12" customWidth="1"/>
    <col min="14083" max="14083" width="5.5703125" style="12" customWidth="1"/>
    <col min="14084" max="14084" width="26.5703125" style="12" customWidth="1"/>
    <col min="14085" max="14085" width="9.28515625" style="12"/>
    <col min="14086" max="14086" width="10.7109375" style="12" customWidth="1"/>
    <col min="14087" max="14087" width="9.7109375" style="12" bestFit="1" customWidth="1"/>
    <col min="14088" max="14330" width="9.28515625" style="12"/>
    <col min="14331" max="14331" width="19.42578125" style="12" customWidth="1"/>
    <col min="14332" max="14332" width="10.42578125" style="12" customWidth="1"/>
    <col min="14333" max="14333" width="9.28515625" style="12"/>
    <col min="14334" max="14334" width="16.5703125" style="12" customWidth="1"/>
    <col min="14335" max="14335" width="12" style="12" customWidth="1"/>
    <col min="14336" max="14336" width="11.5703125" style="12" customWidth="1"/>
    <col min="14337" max="14337" width="14" style="12" customWidth="1"/>
    <col min="14338" max="14338" width="23.5703125" style="12" customWidth="1"/>
    <col min="14339" max="14339" width="5.5703125" style="12" customWidth="1"/>
    <col min="14340" max="14340" width="26.5703125" style="12" customWidth="1"/>
    <col min="14341" max="14341" width="9.28515625" style="12"/>
    <col min="14342" max="14342" width="10.7109375" style="12" customWidth="1"/>
    <col min="14343" max="14343" width="9.7109375" style="12" bestFit="1" customWidth="1"/>
    <col min="14344" max="14586" width="9.28515625" style="12"/>
    <col min="14587" max="14587" width="19.42578125" style="12" customWidth="1"/>
    <col min="14588" max="14588" width="10.42578125" style="12" customWidth="1"/>
    <col min="14589" max="14589" width="9.28515625" style="12"/>
    <col min="14590" max="14590" width="16.5703125" style="12" customWidth="1"/>
    <col min="14591" max="14591" width="12" style="12" customWidth="1"/>
    <col min="14592" max="14592" width="11.5703125" style="12" customWidth="1"/>
    <col min="14593" max="14593" width="14" style="12" customWidth="1"/>
    <col min="14594" max="14594" width="23.5703125" style="12" customWidth="1"/>
    <col min="14595" max="14595" width="5.5703125" style="12" customWidth="1"/>
    <col min="14596" max="14596" width="26.5703125" style="12" customWidth="1"/>
    <col min="14597" max="14597" width="9.28515625" style="12"/>
    <col min="14598" max="14598" width="10.7109375" style="12" customWidth="1"/>
    <col min="14599" max="14599" width="9.7109375" style="12" bestFit="1" customWidth="1"/>
    <col min="14600" max="14842" width="9.28515625" style="12"/>
    <col min="14843" max="14843" width="19.42578125" style="12" customWidth="1"/>
    <col min="14844" max="14844" width="10.42578125" style="12" customWidth="1"/>
    <col min="14845" max="14845" width="9.28515625" style="12"/>
    <col min="14846" max="14846" width="16.5703125" style="12" customWidth="1"/>
    <col min="14847" max="14847" width="12" style="12" customWidth="1"/>
    <col min="14848" max="14848" width="11.5703125" style="12" customWidth="1"/>
    <col min="14849" max="14849" width="14" style="12" customWidth="1"/>
    <col min="14850" max="14850" width="23.5703125" style="12" customWidth="1"/>
    <col min="14851" max="14851" width="5.5703125" style="12" customWidth="1"/>
    <col min="14852" max="14852" width="26.5703125" style="12" customWidth="1"/>
    <col min="14853" max="14853" width="9.28515625" style="12"/>
    <col min="14854" max="14854" width="10.7109375" style="12" customWidth="1"/>
    <col min="14855" max="14855" width="9.7109375" style="12" bestFit="1" customWidth="1"/>
    <col min="14856" max="15098" width="9.28515625" style="12"/>
    <col min="15099" max="15099" width="19.42578125" style="12" customWidth="1"/>
    <col min="15100" max="15100" width="10.42578125" style="12" customWidth="1"/>
    <col min="15101" max="15101" width="9.28515625" style="12"/>
    <col min="15102" max="15102" width="16.5703125" style="12" customWidth="1"/>
    <col min="15103" max="15103" width="12" style="12" customWidth="1"/>
    <col min="15104" max="15104" width="11.5703125" style="12" customWidth="1"/>
    <col min="15105" max="15105" width="14" style="12" customWidth="1"/>
    <col min="15106" max="15106" width="23.5703125" style="12" customWidth="1"/>
    <col min="15107" max="15107" width="5.5703125" style="12" customWidth="1"/>
    <col min="15108" max="15108" width="26.5703125" style="12" customWidth="1"/>
    <col min="15109" max="15109" width="9.28515625" style="12"/>
    <col min="15110" max="15110" width="10.7109375" style="12" customWidth="1"/>
    <col min="15111" max="15111" width="9.7109375" style="12" bestFit="1" customWidth="1"/>
    <col min="15112" max="15354" width="9.28515625" style="12"/>
    <col min="15355" max="15355" width="19.42578125" style="12" customWidth="1"/>
    <col min="15356" max="15356" width="10.42578125" style="12" customWidth="1"/>
    <col min="15357" max="15357" width="9.28515625" style="12"/>
    <col min="15358" max="15358" width="16.5703125" style="12" customWidth="1"/>
    <col min="15359" max="15359" width="12" style="12" customWidth="1"/>
    <col min="15360" max="15360" width="11.5703125" style="12" customWidth="1"/>
    <col min="15361" max="15361" width="14" style="12" customWidth="1"/>
    <col min="15362" max="15362" width="23.5703125" style="12" customWidth="1"/>
    <col min="15363" max="15363" width="5.5703125" style="12" customWidth="1"/>
    <col min="15364" max="15364" width="26.5703125" style="12" customWidth="1"/>
    <col min="15365" max="15365" width="9.28515625" style="12"/>
    <col min="15366" max="15366" width="10.7109375" style="12" customWidth="1"/>
    <col min="15367" max="15367" width="9.7109375" style="12" bestFit="1" customWidth="1"/>
    <col min="15368" max="15610" width="9.28515625" style="12"/>
    <col min="15611" max="15611" width="19.42578125" style="12" customWidth="1"/>
    <col min="15612" max="15612" width="10.42578125" style="12" customWidth="1"/>
    <col min="15613" max="15613" width="9.28515625" style="12"/>
    <col min="15614" max="15614" width="16.5703125" style="12" customWidth="1"/>
    <col min="15615" max="15615" width="12" style="12" customWidth="1"/>
    <col min="15616" max="15616" width="11.5703125" style="12" customWidth="1"/>
    <col min="15617" max="15617" width="14" style="12" customWidth="1"/>
    <col min="15618" max="15618" width="23.5703125" style="12" customWidth="1"/>
    <col min="15619" max="15619" width="5.5703125" style="12" customWidth="1"/>
    <col min="15620" max="15620" width="26.5703125" style="12" customWidth="1"/>
    <col min="15621" max="15621" width="9.28515625" style="12"/>
    <col min="15622" max="15622" width="10.7109375" style="12" customWidth="1"/>
    <col min="15623" max="15623" width="9.7109375" style="12" bestFit="1" customWidth="1"/>
    <col min="15624" max="15866" width="9.28515625" style="12"/>
    <col min="15867" max="15867" width="19.42578125" style="12" customWidth="1"/>
    <col min="15868" max="15868" width="10.42578125" style="12" customWidth="1"/>
    <col min="15869" max="15869" width="9.28515625" style="12"/>
    <col min="15870" max="15870" width="16.5703125" style="12" customWidth="1"/>
    <col min="15871" max="15871" width="12" style="12" customWidth="1"/>
    <col min="15872" max="15872" width="11.5703125" style="12" customWidth="1"/>
    <col min="15873" max="15873" width="14" style="12" customWidth="1"/>
    <col min="15874" max="15874" width="23.5703125" style="12" customWidth="1"/>
    <col min="15875" max="15875" width="5.5703125" style="12" customWidth="1"/>
    <col min="15876" max="15876" width="26.5703125" style="12" customWidth="1"/>
    <col min="15877" max="15877" width="9.28515625" style="12"/>
    <col min="15878" max="15878" width="10.7109375" style="12" customWidth="1"/>
    <col min="15879" max="15879" width="9.7109375" style="12" bestFit="1" customWidth="1"/>
    <col min="15880" max="16122" width="9.28515625" style="12"/>
    <col min="16123" max="16123" width="19.42578125" style="12" customWidth="1"/>
    <col min="16124" max="16124" width="10.42578125" style="12" customWidth="1"/>
    <col min="16125" max="16125" width="9.28515625" style="12"/>
    <col min="16126" max="16126" width="16.5703125" style="12" customWidth="1"/>
    <col min="16127" max="16127" width="12" style="12" customWidth="1"/>
    <col min="16128" max="16128" width="11.5703125" style="12" customWidth="1"/>
    <col min="16129" max="16129" width="14" style="12" customWidth="1"/>
    <col min="16130" max="16130" width="23.5703125" style="12" customWidth="1"/>
    <col min="16131" max="16131" width="5.5703125" style="12" customWidth="1"/>
    <col min="16132" max="16132" width="26.5703125" style="12" customWidth="1"/>
    <col min="16133" max="16133" width="9.28515625" style="12"/>
    <col min="16134" max="16134" width="10.7109375" style="12" customWidth="1"/>
    <col min="16135" max="16135" width="9.7109375" style="12" bestFit="1" customWidth="1"/>
    <col min="16136" max="16382" width="9.28515625" style="12"/>
    <col min="16383" max="16384" width="9.28515625" style="12" customWidth="1"/>
  </cols>
  <sheetData>
    <row r="1" spans="1:7" ht="57.6" customHeight="1" thickBot="1" x14ac:dyDescent="0.25">
      <c r="A1" s="14" t="s">
        <v>16</v>
      </c>
      <c r="B1" s="15" t="s">
        <v>0</v>
      </c>
      <c r="C1" s="15" t="s">
        <v>25</v>
      </c>
      <c r="D1" s="16" t="s">
        <v>1</v>
      </c>
      <c r="E1" s="15" t="s">
        <v>27</v>
      </c>
      <c r="F1" s="17" t="s">
        <v>26</v>
      </c>
      <c r="G1" s="14" t="s">
        <v>41</v>
      </c>
    </row>
    <row r="2" spans="1:7" ht="91.5" customHeight="1" thickBot="1" x14ac:dyDescent="0.25">
      <c r="A2" s="144" t="s">
        <v>94</v>
      </c>
      <c r="B2" s="145">
        <v>464</v>
      </c>
      <c r="C2" s="145">
        <v>294</v>
      </c>
      <c r="D2" s="146">
        <f>SUM(D3:D15)</f>
        <v>54595738</v>
      </c>
      <c r="E2" s="146">
        <f>SUM(E3:E15)</f>
        <v>52734887</v>
      </c>
      <c r="F2" s="147">
        <f t="shared" ref="F2:F15" si="0" xml:space="preserve"> E2/D2</f>
        <v>0.96591581928977677</v>
      </c>
      <c r="G2" s="133"/>
    </row>
    <row r="3" spans="1:7" ht="24.75" thickBot="1" x14ac:dyDescent="0.25">
      <c r="A3" s="37" t="s">
        <v>17</v>
      </c>
      <c r="B3" s="84">
        <v>177</v>
      </c>
      <c r="C3" s="85">
        <v>108</v>
      </c>
      <c r="D3" s="95">
        <v>2675395</v>
      </c>
      <c r="E3" s="95">
        <v>2675395</v>
      </c>
      <c r="F3" s="147">
        <f t="shared" si="0"/>
        <v>1</v>
      </c>
      <c r="G3" s="134"/>
    </row>
    <row r="4" spans="1:7" ht="75" customHeight="1" thickBot="1" x14ac:dyDescent="0.25">
      <c r="A4" s="65" t="s">
        <v>67</v>
      </c>
      <c r="B4" s="74">
        <v>77</v>
      </c>
      <c r="C4" s="75">
        <v>45</v>
      </c>
      <c r="D4" s="96">
        <v>3698916</v>
      </c>
      <c r="E4" s="96">
        <v>3586216</v>
      </c>
      <c r="F4" s="147">
        <f t="shared" si="0"/>
        <v>0.96953161412694966</v>
      </c>
      <c r="G4" s="135"/>
    </row>
    <row r="5" spans="1:7" ht="36.75" thickBot="1" x14ac:dyDescent="0.25">
      <c r="A5" s="65" t="s">
        <v>90</v>
      </c>
      <c r="B5" s="74">
        <v>28</v>
      </c>
      <c r="C5" s="75">
        <v>13</v>
      </c>
      <c r="D5" s="96">
        <v>2981126</v>
      </c>
      <c r="E5" s="96">
        <v>2981126</v>
      </c>
      <c r="F5" s="147">
        <f t="shared" si="0"/>
        <v>1</v>
      </c>
      <c r="G5" s="135"/>
    </row>
    <row r="6" spans="1:7" ht="24.75" thickBot="1" x14ac:dyDescent="0.25">
      <c r="A6" s="33" t="s">
        <v>18</v>
      </c>
      <c r="B6" s="76">
        <v>241</v>
      </c>
      <c r="C6" s="194">
        <v>159</v>
      </c>
      <c r="D6" s="97">
        <v>9847308</v>
      </c>
      <c r="E6" s="97">
        <v>9847149</v>
      </c>
      <c r="F6" s="147">
        <f t="shared" si="0"/>
        <v>0.99998385345517782</v>
      </c>
      <c r="G6" s="133"/>
    </row>
    <row r="7" spans="1:7" ht="30" customHeight="1" thickBot="1" x14ac:dyDescent="0.25">
      <c r="A7" s="33" t="s">
        <v>19</v>
      </c>
      <c r="B7" s="77">
        <v>19</v>
      </c>
      <c r="C7" s="77">
        <v>9</v>
      </c>
      <c r="D7" s="170">
        <v>2042681</v>
      </c>
      <c r="E7" s="120">
        <v>2033681</v>
      </c>
      <c r="F7" s="147">
        <f t="shared" si="0"/>
        <v>0.99559402569466304</v>
      </c>
      <c r="G7" s="136"/>
    </row>
    <row r="8" spans="1:7" ht="30" customHeight="1" thickBot="1" x14ac:dyDescent="0.25">
      <c r="A8" s="33" t="s">
        <v>22</v>
      </c>
      <c r="B8" s="74">
        <v>46</v>
      </c>
      <c r="C8" s="181">
        <v>27</v>
      </c>
      <c r="D8" s="96">
        <v>557935</v>
      </c>
      <c r="E8" s="96">
        <v>557935</v>
      </c>
      <c r="F8" s="147">
        <f t="shared" si="0"/>
        <v>1</v>
      </c>
      <c r="G8" s="134"/>
    </row>
    <row r="9" spans="1:7" ht="30" customHeight="1" thickBot="1" x14ac:dyDescent="0.25">
      <c r="A9" s="33" t="s">
        <v>23</v>
      </c>
      <c r="B9" s="77">
        <v>38</v>
      </c>
      <c r="C9" s="78">
        <v>16</v>
      </c>
      <c r="D9" s="86">
        <v>2782276</v>
      </c>
      <c r="E9" s="86">
        <v>2714291</v>
      </c>
      <c r="F9" s="147">
        <f t="shared" si="0"/>
        <v>0.97556496911161938</v>
      </c>
      <c r="G9" s="136"/>
    </row>
    <row r="10" spans="1:7" ht="54" customHeight="1" thickBot="1" x14ac:dyDescent="0.25">
      <c r="A10" s="33" t="s">
        <v>30</v>
      </c>
      <c r="B10" s="79">
        <v>292</v>
      </c>
      <c r="C10" s="80">
        <v>122</v>
      </c>
      <c r="D10" s="96">
        <v>2831641</v>
      </c>
      <c r="E10" s="96">
        <v>2842103</v>
      </c>
      <c r="F10" s="147">
        <f t="shared" si="0"/>
        <v>1.0036946773973112</v>
      </c>
      <c r="G10" s="136"/>
    </row>
    <row r="11" spans="1:7" ht="69.75" customHeight="1" thickBot="1" x14ac:dyDescent="0.25">
      <c r="A11" s="33" t="s">
        <v>31</v>
      </c>
      <c r="B11" s="79">
        <v>38</v>
      </c>
      <c r="C11" s="80">
        <v>10</v>
      </c>
      <c r="D11" s="96">
        <v>1079885</v>
      </c>
      <c r="E11" s="96">
        <v>1079885</v>
      </c>
      <c r="F11" s="147">
        <f t="shared" si="0"/>
        <v>1</v>
      </c>
      <c r="G11" s="136"/>
    </row>
    <row r="12" spans="1:7" ht="30" customHeight="1" thickBot="1" x14ac:dyDescent="0.25">
      <c r="A12" s="33" t="s">
        <v>32</v>
      </c>
      <c r="B12" s="77">
        <v>13</v>
      </c>
      <c r="C12" s="78">
        <v>8</v>
      </c>
      <c r="D12" s="86">
        <v>159427</v>
      </c>
      <c r="E12" s="86">
        <v>159427</v>
      </c>
      <c r="F12" s="147">
        <f t="shared" si="0"/>
        <v>1</v>
      </c>
      <c r="G12" s="135"/>
    </row>
    <row r="13" spans="1:7" ht="24.75" thickBot="1" x14ac:dyDescent="0.25">
      <c r="A13" s="31" t="s">
        <v>20</v>
      </c>
      <c r="B13" s="81">
        <v>50</v>
      </c>
      <c r="C13" s="82">
        <v>50</v>
      </c>
      <c r="D13" s="97">
        <v>19431233</v>
      </c>
      <c r="E13" s="97">
        <v>18343137</v>
      </c>
      <c r="F13" s="147">
        <f t="shared" si="0"/>
        <v>0.94400273003776958</v>
      </c>
      <c r="G13" s="135"/>
    </row>
    <row r="14" spans="1:7" ht="30" customHeight="1" thickBot="1" x14ac:dyDescent="0.25">
      <c r="A14" s="33" t="s">
        <v>21</v>
      </c>
      <c r="B14" s="77">
        <v>20</v>
      </c>
      <c r="C14" s="78">
        <v>8</v>
      </c>
      <c r="D14" s="86">
        <v>2369038</v>
      </c>
      <c r="E14" s="86">
        <v>2067159</v>
      </c>
      <c r="F14" s="147">
        <f t="shared" si="0"/>
        <v>0.8725731710508654</v>
      </c>
      <c r="G14" s="136"/>
    </row>
    <row r="15" spans="1:7" ht="24.75" thickBot="1" x14ac:dyDescent="0.25">
      <c r="A15" s="38" t="s">
        <v>24</v>
      </c>
      <c r="B15" s="83">
        <v>30</v>
      </c>
      <c r="C15" s="83">
        <v>28</v>
      </c>
      <c r="D15" s="98">
        <v>4138877</v>
      </c>
      <c r="E15" s="98">
        <v>3847383</v>
      </c>
      <c r="F15" s="147">
        <f t="shared" si="0"/>
        <v>0.92957171715902642</v>
      </c>
      <c r="G15" s="135"/>
    </row>
    <row r="16" spans="1:7" ht="12.75" thickBot="1" x14ac:dyDescent="0.25">
      <c r="A16" s="140"/>
      <c r="B16" s="139"/>
      <c r="C16" s="139"/>
      <c r="D16" s="138"/>
      <c r="E16" s="138"/>
      <c r="F16" s="137"/>
      <c r="G16" s="64"/>
    </row>
    <row r="17" spans="1:10" ht="24.75" thickBot="1" x14ac:dyDescent="0.25">
      <c r="A17" s="150" t="s">
        <v>89</v>
      </c>
      <c r="B17" s="151">
        <f>SUM(B18:B20)</f>
        <v>126</v>
      </c>
      <c r="C17" s="151">
        <f t="shared" ref="C17:E17" si="1">SUM(C18:C20)</f>
        <v>90</v>
      </c>
      <c r="D17" s="152">
        <f t="shared" si="1"/>
        <v>2505623</v>
      </c>
      <c r="E17" s="152">
        <f t="shared" si="1"/>
        <v>2153987.7999999998</v>
      </c>
      <c r="F17" s="153">
        <f>E17/D17</f>
        <v>0.85966156919855852</v>
      </c>
      <c r="G17" s="64"/>
    </row>
    <row r="18" spans="1:10" ht="24.75" thickBot="1" x14ac:dyDescent="0.25">
      <c r="A18" s="141" t="s">
        <v>85</v>
      </c>
      <c r="B18" s="84">
        <v>55</v>
      </c>
      <c r="C18" s="84">
        <v>48</v>
      </c>
      <c r="D18" s="95">
        <v>1991186</v>
      </c>
      <c r="E18" s="95">
        <v>1879134.4</v>
      </c>
      <c r="F18" s="153">
        <f t="shared" ref="F18:F20" si="2">E18/D18</f>
        <v>0.94372620136943508</v>
      </c>
      <c r="G18" s="64"/>
    </row>
    <row r="19" spans="1:10" ht="36.75" thickBot="1" x14ac:dyDescent="0.25">
      <c r="A19" s="142" t="s">
        <v>86</v>
      </c>
      <c r="B19" s="77">
        <v>1</v>
      </c>
      <c r="C19" s="77">
        <v>1</v>
      </c>
      <c r="D19" s="86">
        <v>245773</v>
      </c>
      <c r="E19" s="86">
        <v>6189.4</v>
      </c>
      <c r="F19" s="153">
        <f t="shared" si="2"/>
        <v>2.5183400943146722E-2</v>
      </c>
      <c r="G19" s="64"/>
    </row>
    <row r="20" spans="1:10" ht="24.75" thickBot="1" x14ac:dyDescent="0.25">
      <c r="A20" s="143" t="s">
        <v>87</v>
      </c>
      <c r="B20" s="148">
        <v>70</v>
      </c>
      <c r="C20" s="148">
        <v>41</v>
      </c>
      <c r="D20" s="149">
        <v>268664</v>
      </c>
      <c r="E20" s="149">
        <v>268664</v>
      </c>
      <c r="F20" s="168">
        <f t="shared" si="2"/>
        <v>1</v>
      </c>
      <c r="G20" s="64"/>
    </row>
    <row r="21" spans="1:10" ht="30" customHeight="1" thickBot="1" x14ac:dyDescent="0.25">
      <c r="A21" s="19"/>
      <c r="B21" s="20"/>
      <c r="C21" s="20"/>
      <c r="D21" s="21"/>
      <c r="E21" s="22"/>
      <c r="F21" s="23"/>
      <c r="G21" s="128"/>
      <c r="J21" s="167"/>
    </row>
    <row r="22" spans="1:10" ht="12.75" thickBot="1" x14ac:dyDescent="0.25">
      <c r="A22" s="25"/>
      <c r="B22" s="26"/>
      <c r="C22" s="27"/>
      <c r="D22" s="28" t="s">
        <v>71</v>
      </c>
      <c r="E22" s="29" t="s">
        <v>71</v>
      </c>
      <c r="F22" s="30"/>
      <c r="G22" s="13"/>
    </row>
    <row r="23" spans="1:10" s="32" customFormat="1" ht="30" customHeight="1" x14ac:dyDescent="0.2">
      <c r="A23" s="31" t="s">
        <v>65</v>
      </c>
      <c r="B23" s="77">
        <v>718</v>
      </c>
      <c r="C23" s="77">
        <v>565</v>
      </c>
      <c r="D23" s="95">
        <v>73000000</v>
      </c>
      <c r="E23" s="95">
        <v>66757659</v>
      </c>
      <c r="F23" s="93">
        <f>E23/D23</f>
        <v>0.9144884794520548</v>
      </c>
      <c r="G23" s="102" t="s">
        <v>92</v>
      </c>
    </row>
    <row r="24" spans="1:10" s="66" customFormat="1" ht="95.25" customHeight="1" x14ac:dyDescent="0.2">
      <c r="A24" s="65" t="s">
        <v>33</v>
      </c>
      <c r="B24" s="76">
        <v>259</v>
      </c>
      <c r="C24" s="76">
        <v>179</v>
      </c>
      <c r="D24" s="172">
        <v>107388000</v>
      </c>
      <c r="E24" s="172">
        <v>75930077</v>
      </c>
      <c r="F24" s="173">
        <f t="shared" ref="F24:F29" si="3">E24/D24</f>
        <v>0.70706295861735013</v>
      </c>
      <c r="G24" s="174" t="s">
        <v>108</v>
      </c>
    </row>
    <row r="25" spans="1:10" s="32" customFormat="1" ht="48" x14ac:dyDescent="0.2">
      <c r="A25" s="59" t="s">
        <v>37</v>
      </c>
      <c r="B25" s="76">
        <v>24</v>
      </c>
      <c r="C25" s="76">
        <v>13</v>
      </c>
      <c r="D25" s="172">
        <v>9100000</v>
      </c>
      <c r="E25" s="172">
        <v>6252000</v>
      </c>
      <c r="F25" s="173">
        <f t="shared" si="3"/>
        <v>0.68703296703296701</v>
      </c>
      <c r="G25" s="174" t="s">
        <v>104</v>
      </c>
    </row>
    <row r="26" spans="1:10" s="32" customFormat="1" ht="50.25" customHeight="1" x14ac:dyDescent="0.2">
      <c r="A26" s="59" t="s">
        <v>78</v>
      </c>
      <c r="B26" s="76">
        <v>4</v>
      </c>
      <c r="C26" s="76">
        <v>3</v>
      </c>
      <c r="D26" s="172">
        <v>2000000</v>
      </c>
      <c r="E26" s="172">
        <v>2000000</v>
      </c>
      <c r="F26" s="173">
        <f t="shared" si="3"/>
        <v>1</v>
      </c>
      <c r="G26" s="174" t="s">
        <v>105</v>
      </c>
    </row>
    <row r="27" spans="1:10" s="32" customFormat="1" ht="25.5" customHeight="1" x14ac:dyDescent="0.2">
      <c r="A27" s="59" t="s">
        <v>40</v>
      </c>
      <c r="B27" s="76">
        <v>327</v>
      </c>
      <c r="C27" s="76">
        <v>171</v>
      </c>
      <c r="D27" s="172">
        <v>44881792</v>
      </c>
      <c r="E27" s="172">
        <v>44881792</v>
      </c>
      <c r="F27" s="173">
        <f t="shared" si="3"/>
        <v>1</v>
      </c>
      <c r="G27" s="175" t="s">
        <v>109</v>
      </c>
    </row>
    <row r="28" spans="1:10" s="32" customFormat="1" ht="57.75" customHeight="1" x14ac:dyDescent="0.2">
      <c r="A28" s="59" t="s">
        <v>34</v>
      </c>
      <c r="B28" s="176">
        <v>47</v>
      </c>
      <c r="C28" s="76">
        <v>35</v>
      </c>
      <c r="D28" s="172">
        <v>6000000</v>
      </c>
      <c r="E28" s="172">
        <v>9900000</v>
      </c>
      <c r="F28" s="173">
        <f t="shared" si="3"/>
        <v>1.65</v>
      </c>
      <c r="G28" s="174" t="s">
        <v>106</v>
      </c>
      <c r="H28" s="35"/>
    </row>
    <row r="29" spans="1:10" s="32" customFormat="1" ht="52.5" customHeight="1" x14ac:dyDescent="0.2">
      <c r="A29" s="59" t="s">
        <v>35</v>
      </c>
      <c r="B29" s="176">
        <v>89</v>
      </c>
      <c r="C29" s="76">
        <v>55</v>
      </c>
      <c r="D29" s="172">
        <v>81000000</v>
      </c>
      <c r="E29" s="172">
        <v>118959000</v>
      </c>
      <c r="F29" s="173">
        <f t="shared" si="3"/>
        <v>1.4686296296296297</v>
      </c>
      <c r="G29" s="174" t="s">
        <v>106</v>
      </c>
      <c r="H29" s="35"/>
    </row>
    <row r="30" spans="1:10" s="32" customFormat="1" ht="72" x14ac:dyDescent="0.2">
      <c r="A30" s="160" t="s">
        <v>29</v>
      </c>
      <c r="B30" s="74">
        <f>2985+89</f>
        <v>3074</v>
      </c>
      <c r="C30" s="74">
        <f>1994+71</f>
        <v>2065</v>
      </c>
      <c r="D30" s="87">
        <v>1428800000</v>
      </c>
      <c r="E30" s="87">
        <f>1901145680+156958000</f>
        <v>2058103680</v>
      </c>
      <c r="F30" s="161">
        <f t="shared" ref="F30" si="4">E30/D30</f>
        <v>1.440442105263158</v>
      </c>
      <c r="G30" s="64" t="s">
        <v>93</v>
      </c>
    </row>
    <row r="31" spans="1:10" s="32" customFormat="1" ht="24" x14ac:dyDescent="0.2">
      <c r="A31" s="60" t="s">
        <v>36</v>
      </c>
      <c r="B31" s="74">
        <v>28447</v>
      </c>
      <c r="C31" s="74">
        <v>4463</v>
      </c>
      <c r="D31" s="88">
        <v>5393</v>
      </c>
      <c r="E31" s="169">
        <v>5770245774</v>
      </c>
      <c r="F31" s="94">
        <f>C31/D31</f>
        <v>0.827554236973855</v>
      </c>
      <c r="G31" s="64" t="s">
        <v>95</v>
      </c>
      <c r="H31" s="34"/>
      <c r="I31" s="34"/>
    </row>
    <row r="32" spans="1:10" ht="62.25" customHeight="1" thickBot="1" x14ac:dyDescent="0.25">
      <c r="A32" s="67" t="s">
        <v>70</v>
      </c>
      <c r="B32" s="89">
        <v>4546</v>
      </c>
      <c r="C32" s="89">
        <v>100</v>
      </c>
      <c r="D32" s="90">
        <v>100</v>
      </c>
      <c r="E32" s="91">
        <v>300000000</v>
      </c>
      <c r="F32" s="92">
        <f>D32/C32</f>
        <v>1</v>
      </c>
      <c r="G32" s="103"/>
    </row>
    <row r="33" spans="7:7" x14ac:dyDescent="0.2">
      <c r="G33" s="13"/>
    </row>
    <row r="34" spans="7:7" x14ac:dyDescent="0.2">
      <c r="G34" s="36"/>
    </row>
  </sheetData>
  <customSheetViews>
    <customSheetView guid="{E568162C-F5F5-473F-AFFE-DAF04A8B1754}">
      <selection activeCell="E6" sqref="E6"/>
      <pageMargins left="0.7" right="0.7" top="0.75" bottom="0.75" header="0.3" footer="0.3"/>
      <pageSetup paperSize="9" orientation="portrait" r:id="rId1"/>
    </customSheetView>
    <customSheetView guid="{45552D00-92B1-4EBF-BCDE-C2BDA6F898E5}">
      <selection activeCell="C27" sqref="C27"/>
      <pageMargins left="0.7" right="0.7" top="0.75" bottom="0.75" header="0.3" footer="0.3"/>
      <pageSetup paperSize="9" orientation="portrait" r:id="rId2"/>
    </customSheetView>
    <customSheetView guid="{0F22A132-8D8A-463C-A4C6-779A67EE88D1}" topLeftCell="A25">
      <selection activeCell="H27" sqref="H27"/>
      <pageMargins left="0.7" right="0.7" top="0.75" bottom="0.75" header="0.3" footer="0.3"/>
      <pageSetup paperSize="9" orientation="portrait" r:id="rId3"/>
    </customSheetView>
    <customSheetView guid="{8B40590E-93B6-420C-841C-5373852585BF}" topLeftCell="A10">
      <selection activeCell="G30" sqref="G30"/>
      <pageMargins left="0.7" right="0.7" top="0.75" bottom="0.75" header="0.3" footer="0.3"/>
      <pageSetup paperSize="9" orientation="portrait" r:id="rId4"/>
    </customSheetView>
    <customSheetView guid="{A9A3C12D-0906-453E-9650-3FAA7B80B3E6}">
      <pane xSplit="1" ySplit="1" topLeftCell="B19" activePane="bottomRight" state="frozen"/>
      <selection pane="bottomRight" activeCell="C30" sqref="C30"/>
      <pageMargins left="0.7" right="0.7" top="0.75" bottom="0.75" header="0.3" footer="0.3"/>
      <pageSetup paperSize="9" orientation="portrait" r:id="rId5"/>
    </customSheetView>
    <customSheetView guid="{99835A3D-CB57-4B66-9C57-88C573236269}" topLeftCell="A19">
      <selection activeCell="E17" sqref="E17"/>
      <pageMargins left="0.7" right="0.7" top="0.75" bottom="0.75" header="0.3" footer="0.3"/>
      <pageSetup paperSize="9" orientation="portrait" r:id="rId6"/>
    </customSheetView>
    <customSheetView guid="{9C58771E-E078-4BC4-9B23-9FC5A0E5629B}" topLeftCell="A25">
      <selection activeCell="C27" sqref="C27"/>
      <pageMargins left="0.7" right="0.7" top="0.75" bottom="0.75" header="0.3" footer="0.3"/>
      <pageSetup paperSize="9" orientation="portrait" r:id="rId7"/>
    </customSheetView>
    <customSheetView guid="{45696683-D14C-4A2C-8921-6717826EFB53}">
      <pane ySplit="1" topLeftCell="A2" activePane="bottomLeft" state="frozen"/>
      <selection pane="bottomLeft" activeCell="B3" sqref="B3"/>
      <pageMargins left="0.7" right="0.7" top="0.75" bottom="0.75" header="0.3" footer="0.3"/>
      <pageSetup paperSize="9" orientation="portrait" r:id="rId8"/>
    </customSheetView>
    <customSheetView guid="{9D4EFCF0-99ED-4D6A-A776-6B63EB24362E}">
      <pane ySplit="1" topLeftCell="A2" activePane="bottomLeft" state="frozen"/>
      <selection pane="bottomLeft" activeCell="B3" sqref="B3"/>
      <pageMargins left="0.7" right="0.7" top="0.75" bottom="0.75" header="0.3" footer="0.3"/>
      <pageSetup paperSize="9" orientation="portrait" r:id="rId9"/>
    </customSheetView>
    <customSheetView guid="{42629C32-ECAE-454A-BEBE-BFAE980A2D9B}" topLeftCell="A7">
      <selection activeCell="E18" sqref="E18"/>
      <pageMargins left="0.7" right="0.7" top="0.75" bottom="0.75" header="0.3" footer="0.3"/>
      <pageSetup paperSize="9" orientation="portrait" r:id="rId10"/>
    </customSheetView>
    <customSheetView guid="{3674222B-E37C-4C5E-9D49-A9616EBF68CC}" topLeftCell="A19">
      <selection activeCell="G25" sqref="G25"/>
      <pageMargins left="0.7" right="0.7" top="0.75" bottom="0.75" header="0.3" footer="0.3"/>
      <pageSetup paperSize="9" orientation="portrait" r:id="rId11"/>
    </customSheetView>
    <customSheetView guid="{74EDF4F3-1952-4CBC-9613-82C914018FC9}">
      <selection activeCell="E4" sqref="E4"/>
      <pageMargins left="0.7" right="0.7" top="0.75" bottom="0.75" header="0.3" footer="0.3"/>
      <pageSetup paperSize="9" orientation="portrait" r:id="rId12"/>
    </customSheetView>
    <customSheetView guid="{A618920E-8C8A-4492-8392-6F4FE43177E7}" topLeftCell="A28">
      <selection activeCell="E34" sqref="E34"/>
      <pageMargins left="0.7" right="0.7" top="0.75" bottom="0.75" header="0.3" footer="0.3"/>
      <pageSetup paperSize="9" orientation="portrait" r:id="rId13"/>
    </customSheetView>
    <customSheetView guid="{F359A338-1C00-49C3-9B83-063EE5F0386E}" topLeftCell="A13">
      <selection activeCell="E26" sqref="E26"/>
      <pageMargins left="0.7" right="0.7" top="0.75" bottom="0.75" header="0.3" footer="0.3"/>
      <pageSetup paperSize="9" orientation="portrait" r:id="rId14"/>
    </customSheetView>
    <customSheetView guid="{76822C87-0CD2-4B29-9370-1CE89C38596A}">
      <pane ySplit="1" topLeftCell="A26" activePane="bottomLeft" state="frozen"/>
      <selection pane="bottomLeft" activeCell="E36" sqref="E36"/>
      <pageMargins left="0.7" right="0.7" top="0.75" bottom="0.75" header="0.3" footer="0.3"/>
      <pageSetup paperSize="9" orientation="portrait" r:id="rId15"/>
    </customSheetView>
    <customSheetView guid="{46748109-A6BF-42C9-9612-BC91B5971370}" topLeftCell="A19">
      <selection activeCell="I18" sqref="I18"/>
      <pageMargins left="0.7" right="0.7" top="0.75" bottom="0.75" header="0.3" footer="0.3"/>
      <pageSetup paperSize="9" orientation="portrait" r:id="rId16"/>
    </customSheetView>
    <customSheetView guid="{BDA33AE1-A6E0-4BEC-8216-6CA4D49EF1F1}">
      <selection activeCell="B5" sqref="B5:E5"/>
      <pageMargins left="0.7" right="0.7" top="0.75" bottom="0.75" header="0.3" footer="0.3"/>
      <pageSetup paperSize="9" orientation="portrait" r:id="rId17"/>
    </customSheetView>
    <customSheetView guid="{672A14D6-9597-4417-9618-4532B4138EA4}">
      <pane ySplit="1" topLeftCell="A5" activePane="bottomLeft" state="frozen"/>
      <selection pane="bottomLeft" activeCell="G16" sqref="G16"/>
      <pageMargins left="0.7" right="0.7" top="0.75" bottom="0.75" header="0.3" footer="0.3"/>
      <pageSetup paperSize="9" orientation="portrait" r:id="rId18"/>
    </customSheetView>
    <customSheetView guid="{05517F37-F488-4763-B575-819343FCE29F}">
      <pane ySplit="1" topLeftCell="A2" activePane="bottomLeft" state="frozen"/>
      <selection pane="bottomLeft" activeCell="F4" sqref="F4"/>
      <pageMargins left="0.7" right="0.7" top="0.75" bottom="0.75" header="0.3" footer="0.3"/>
      <pageSetup paperSize="9" orientation="portrait" r:id="rId19"/>
    </customSheetView>
    <customSheetView guid="{CA883902-AD46-4900-BCA5-728338DACED1}">
      <selection activeCell="G1" sqref="G1"/>
      <pageMargins left="0.7" right="0.7" top="0.75" bottom="0.75" header="0.3" footer="0.3"/>
      <pageSetup paperSize="9" orientation="portrait" r:id="rId20"/>
    </customSheetView>
    <customSheetView guid="{55249269-7FC7-46BC-840F-A25493EDE586}">
      <selection activeCell="E6" sqref="E6"/>
      <pageMargins left="0.7" right="0.7" top="0.75" bottom="0.75" header="0.3" footer="0.3"/>
      <pageSetup paperSize="9" orientation="portrait" r:id="rId21"/>
    </customSheetView>
    <customSheetView guid="{8ED78D0F-209F-4723-9D35-1F2137B8DB63}" topLeftCell="A10">
      <selection activeCell="A16" sqref="A16"/>
      <pageMargins left="0.7" right="0.7" top="0.75" bottom="0.75" header="0.3" footer="0.3"/>
      <pageSetup paperSize="9" orientation="portrait" r:id="rId22"/>
    </customSheetView>
    <customSheetView guid="{E3D4A27C-EDD8-4603-9FBE-475A11AE876D}" topLeftCell="A4">
      <selection activeCell="E19" sqref="E19"/>
      <pageMargins left="0.7" right="0.7" top="0.75" bottom="0.75" header="0.3" footer="0.3"/>
      <pageSetup paperSize="9" orientation="portrait" r:id="rId23"/>
    </customSheetView>
    <customSheetView guid="{77D29A7E-0E1F-4D64-8628-80235480DF35}">
      <selection activeCell="C4" sqref="C4"/>
      <pageMargins left="0.7" right="0.7" top="0.75" bottom="0.75" header="0.3" footer="0.3"/>
      <pageSetup paperSize="9" orientation="portrait" r:id="rId24"/>
    </customSheetView>
    <customSheetView guid="{AF951D10-282E-47D1-AF51-BCEC7508F0B4}">
      <selection activeCell="B7" sqref="B7"/>
      <pageMargins left="0.7" right="0.7" top="0.75" bottom="0.75" header="0.3" footer="0.3"/>
      <pageSetup paperSize="9" orientation="portrait" r:id="rId25"/>
    </customSheetView>
    <customSheetView guid="{EAF63209-B53C-422B-95D3-4038BFAC9D40}">
      <selection activeCell="F9" sqref="F9"/>
      <pageMargins left="0.7" right="0.7" top="0.75" bottom="0.75" header="0.3" footer="0.3"/>
      <pageSetup paperSize="9" orientation="portrait" r:id="rId26"/>
    </customSheetView>
    <customSheetView guid="{0B45D545-202A-4B00-ABC8-F3AB0F84910C}">
      <selection activeCell="H7" sqref="H7"/>
      <pageMargins left="0.7" right="0.7" top="0.75" bottom="0.75" header="0.3" footer="0.3"/>
      <pageSetup paperSize="9" orientation="portrait" r:id="rId27"/>
    </customSheetView>
    <customSheetView guid="{E153E55D-1532-43B6-AF54-0A19C0A1DDA8}" topLeftCell="A7">
      <selection activeCell="I18" sqref="I18"/>
      <pageMargins left="0.7" right="0.7" top="0.75" bottom="0.75" header="0.3" footer="0.3"/>
      <pageSetup paperSize="9" orientation="portrait" r:id="rId28"/>
    </customSheetView>
    <customSheetView guid="{69707AD1-E705-411C-9A2B-00EAE740808F}">
      <selection activeCell="F5" sqref="F5"/>
      <pageMargins left="0.7" right="0.7" top="0.75" bottom="0.75" header="0.3" footer="0.3"/>
      <pageSetup paperSize="9" orientation="portrait" r:id="rId29"/>
    </customSheetView>
    <customSheetView guid="{D9CCB751-BFBD-49E1-9972-6D0DF83CA238}">
      <selection activeCell="H9" sqref="H9"/>
      <pageMargins left="0.7" right="0.7" top="0.75" bottom="0.75" header="0.3" footer="0.3"/>
      <pageSetup paperSize="9" orientation="portrait" r:id="rId30"/>
    </customSheetView>
    <customSheetView guid="{EBA7F782-2701-4BA6-B592-279A7612CABC}" topLeftCell="A22">
      <selection activeCell="A13" sqref="A13"/>
      <pageMargins left="0.7" right="0.7" top="0.75" bottom="0.75" header="0.3" footer="0.3"/>
      <pageSetup paperSize="9" orientation="portrait" r:id="rId31"/>
    </customSheetView>
    <customSheetView guid="{BA56BD9F-C679-4A4C-89E8-19098E74176F}">
      <pageMargins left="0.7" right="0.7" top="0.75" bottom="0.75" header="0.3" footer="0.3"/>
      <pageSetup paperSize="9" orientation="portrait" r:id="rId32"/>
    </customSheetView>
    <customSheetView guid="{E9E4C544-E3B0-4E2B-A785-9DE10C60B65A}" topLeftCell="A22">
      <selection activeCell="A13" sqref="A13"/>
      <pageMargins left="0.7" right="0.7" top="0.75" bottom="0.75" header="0.3" footer="0.3"/>
      <pageSetup paperSize="9" orientation="portrait" r:id="rId33"/>
    </customSheetView>
    <customSheetView guid="{A0D5FE62-2881-4608-8234-EE2532B3238B}">
      <selection activeCell="B4" sqref="B4"/>
      <pageMargins left="0.7" right="0.7" top="0.75" bottom="0.75" header="0.3" footer="0.3"/>
      <pageSetup paperSize="9" orientation="portrait" r:id="rId34"/>
    </customSheetView>
    <customSheetView guid="{75D8298F-5F64-486C-99D7-0F51DF1C9630}">
      <pane xSplit="1" ySplit="1" topLeftCell="B2" activePane="bottomRight" state="frozen"/>
      <selection pane="bottomRight" activeCell="G15" sqref="G15"/>
      <pageMargins left="0.7" right="0.7" top="0.75" bottom="0.75" header="0.3" footer="0.3"/>
      <pageSetup paperSize="9" orientation="portrait" r:id="rId35"/>
    </customSheetView>
    <customSheetView guid="{42D2175F-C1B3-4FA2-ACB9-64E091E720C0}">
      <pane xSplit="1" ySplit="1" topLeftCell="B8" activePane="bottomRight" state="frozen"/>
      <selection pane="bottomRight" activeCell="G13" sqref="G13"/>
      <pageMargins left="0.7" right="0.7" top="0.75" bottom="0.75" header="0.3" footer="0.3"/>
      <pageSetup paperSize="9" orientation="portrait" r:id="rId36"/>
    </customSheetView>
    <customSheetView guid="{5EC7F77B-0DA6-428E-B6C1-2AF531E7F472}" topLeftCell="A13">
      <selection activeCell="D22" sqref="D22"/>
      <pageMargins left="0.7" right="0.7" top="0.75" bottom="0.75" header="0.3" footer="0.3"/>
      <pageSetup paperSize="9" orientation="portrait" r:id="rId37"/>
    </customSheetView>
    <customSheetView guid="{A144AE98-6137-4528-8BDF-C02880533A31}">
      <pane xSplit="1" ySplit="1" topLeftCell="B23" activePane="bottomRight" state="frozen"/>
      <selection pane="bottomRight"/>
      <pageMargins left="0.7" right="0.7" top="0.75" bottom="0.75" header="0.3" footer="0.3"/>
      <pageSetup paperSize="9" orientation="portrait" r:id="rId38"/>
    </customSheetView>
    <customSheetView guid="{B0BEF0A4-7A22-4597-BA93-88869D5BABD4}">
      <pane ySplit="1" topLeftCell="A2" activePane="bottomLeft" state="frozen"/>
      <selection pane="bottomLeft" activeCell="A3" sqref="A3"/>
      <pageMargins left="0.7" right="0.7" top="0.75" bottom="0.75" header="0.3" footer="0.3"/>
      <pageSetup paperSize="9" orientation="portrait" r:id="rId39"/>
    </customSheetView>
    <customSheetView guid="{680240A0-F4F9-4F03-BF99-52F11871141E}">
      <selection activeCell="G6" sqref="G6"/>
      <pageMargins left="0.7" right="0.7" top="0.75" bottom="0.75" header="0.3" footer="0.3"/>
      <pageSetup paperSize="9" orientation="portrait" r:id="rId40"/>
    </customSheetView>
    <customSheetView guid="{F4A95369-B5B8-47AE-9368-C9B7ACE46A47}" scale="80">
      <pane ySplit="1" topLeftCell="A2" activePane="bottomLeft" state="frozen"/>
      <selection pane="bottomLeft" activeCell="K11" sqref="K11"/>
      <pageMargins left="0.7" right="0.7" top="0.75" bottom="0.75" header="0.3" footer="0.3"/>
      <pageSetup paperSize="9" orientation="portrait" r:id="rId41"/>
    </customSheetView>
    <customSheetView guid="{96AA9D9C-34A9-4553-9FC0-89BF9E7F9179}" topLeftCell="A4">
      <selection activeCell="G12" sqref="G12"/>
      <pageMargins left="0.7" right="0.7" top="0.75" bottom="0.75" header="0.3" footer="0.3"/>
      <pageSetup paperSize="9" orientation="portrait" r:id="rId42"/>
    </customSheetView>
    <customSheetView guid="{0A16106A-A59D-4049-9B2B-C44AA65BC402}">
      <pane xSplit="1" ySplit="1" topLeftCell="B26" activePane="bottomRight" state="frozen"/>
      <selection pane="bottomRight" activeCell="C31" sqref="C31"/>
      <pageMargins left="0.7" right="0.7" top="0.75" bottom="0.75" header="0.3" footer="0.3"/>
      <pageSetup paperSize="9" orientation="portrait" r:id="rId43"/>
    </customSheetView>
    <customSheetView guid="{06E44AF9-26EC-4A02-8A5E-8DCC85B5E383}" topLeftCell="A9">
      <selection activeCell="E18" sqref="E18"/>
      <pageMargins left="0.7" right="0.7" top="0.75" bottom="0.75" header="0.3" footer="0.3"/>
      <pageSetup paperSize="9" orientation="portrait" r:id="rId44"/>
    </customSheetView>
    <customSheetView guid="{C84661F8-5CF5-4D86-83C4-54603617BAB7}" scale="110">
      <pane ySplit="1" topLeftCell="A14" activePane="bottomLeft" state="frozen"/>
      <selection pane="bottomLeft" activeCell="G15" sqref="G15"/>
      <pageMargins left="0.7" right="0.7" top="0.75" bottom="0.75" header="0.3" footer="0.3"/>
      <pageSetup paperSize="9" orientation="portrait" r:id="rId45"/>
    </customSheetView>
    <customSheetView guid="{96BB2E9E-A19C-4868-BC99-BFD2A9101DF9}">
      <selection activeCell="E4" sqref="E4"/>
      <pageMargins left="0.7" right="0.7" top="0.75" bottom="0.75" header="0.3" footer="0.3"/>
      <pageSetup paperSize="9" orientation="portrait" r:id="rId46"/>
    </customSheetView>
  </customSheetViews>
  <pageMargins left="0.7" right="0.7" top="0.75" bottom="0.75" header="0.3" footer="0.3"/>
  <pageSetup paperSize="9" orientation="portrait" r:id="rId47"/>
  <legacyDrawing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E568162C-F5F5-473F-AFFE-DAF04A8B1754}" state="hidden">
      <pageMargins left="0.7" right="0.7" top="0.75" bottom="0.75" header="0.3" footer="0.3"/>
    </customSheetView>
    <customSheetView guid="{45552D00-92B1-4EBF-BCDE-C2BDA6F898E5}" state="hidden">
      <pageMargins left="0.7" right="0.7" top="0.75" bottom="0.75" header="0.3" footer="0.3"/>
    </customSheetView>
    <customSheetView guid="{0F22A132-8D8A-463C-A4C6-779A67EE88D1}" state="hidden">
      <pageMargins left="0.7" right="0.7" top="0.75" bottom="0.75" header="0.3" footer="0.3"/>
    </customSheetView>
    <customSheetView guid="{8B40590E-93B6-420C-841C-5373852585BF}" state="hidden">
      <pageMargins left="0.7" right="0.7" top="0.75" bottom="0.75" header="0.3" footer="0.3"/>
    </customSheetView>
    <customSheetView guid="{A9A3C12D-0906-453E-9650-3FAA7B80B3E6}" state="hidden">
      <pageMargins left="0.7" right="0.7" top="0.75" bottom="0.75" header="0.3" footer="0.3"/>
    </customSheetView>
    <customSheetView guid="{99835A3D-CB57-4B66-9C57-88C573236269}" state="hidden">
      <pageMargins left="0.7" right="0.7" top="0.75" bottom="0.75" header="0.3" footer="0.3"/>
    </customSheetView>
    <customSheetView guid="{9C58771E-E078-4BC4-9B23-9FC5A0E5629B}" state="hidden">
      <pageMargins left="0.7" right="0.7" top="0.75" bottom="0.75" header="0.3" footer="0.3"/>
    </customSheetView>
    <customSheetView guid="{45696683-D14C-4A2C-8921-6717826EFB53}" state="hidden">
      <pageMargins left="0.7" right="0.7" top="0.75" bottom="0.75" header="0.3" footer="0.3"/>
    </customSheetView>
    <customSheetView guid="{9D4EFCF0-99ED-4D6A-A776-6B63EB24362E}" state="hidden">
      <pageMargins left="0.7" right="0.7" top="0.75" bottom="0.75" header="0.3" footer="0.3"/>
    </customSheetView>
    <customSheetView guid="{42629C32-ECAE-454A-BEBE-BFAE980A2D9B}" state="hidden">
      <pageMargins left="0.7" right="0.7" top="0.75" bottom="0.75" header="0.3" footer="0.3"/>
    </customSheetView>
    <customSheetView guid="{3674222B-E37C-4C5E-9D49-A9616EBF68CC}" state="hidden">
      <pageMargins left="0.7" right="0.7" top="0.75" bottom="0.75" header="0.3" footer="0.3"/>
    </customSheetView>
    <customSheetView guid="{74EDF4F3-1952-4CBC-9613-82C914018FC9}" state="hidden">
      <pageMargins left="0.7" right="0.7" top="0.75" bottom="0.75" header="0.3" footer="0.3"/>
    </customSheetView>
    <customSheetView guid="{A618920E-8C8A-4492-8392-6F4FE43177E7}" state="hidden">
      <pageMargins left="0.7" right="0.7" top="0.75" bottom="0.75" header="0.3" footer="0.3"/>
    </customSheetView>
    <customSheetView guid="{F359A338-1C00-49C3-9B83-063EE5F0386E}" state="hidden">
      <pageMargins left="0.7" right="0.7" top="0.75" bottom="0.75" header="0.3" footer="0.3"/>
    </customSheetView>
    <customSheetView guid="{76822C87-0CD2-4B29-9370-1CE89C38596A}" state="hidden">
      <pageMargins left="0.7" right="0.7" top="0.75" bottom="0.75" header="0.3" footer="0.3"/>
    </customSheetView>
    <customSheetView guid="{46748109-A6BF-42C9-9612-BC91B5971370}" state="hidden">
      <pageMargins left="0.7" right="0.7" top="0.75" bottom="0.75" header="0.3" footer="0.3"/>
    </customSheetView>
    <customSheetView guid="{BDA33AE1-A6E0-4BEC-8216-6CA4D49EF1F1}" state="hidden">
      <pageMargins left="0.7" right="0.7" top="0.75" bottom="0.75" header="0.3" footer="0.3"/>
    </customSheetView>
    <customSheetView guid="{672A14D6-9597-4417-9618-4532B4138EA4}" state="hidden">
      <pageMargins left="0.7" right="0.7" top="0.75" bottom="0.75" header="0.3" footer="0.3"/>
    </customSheetView>
    <customSheetView guid="{05517F37-F488-4763-B575-819343FCE29F}" state="hidden">
      <pageMargins left="0.7" right="0.7" top="0.75" bottom="0.75" header="0.3" footer="0.3"/>
    </customSheetView>
    <customSheetView guid="{CA883902-AD46-4900-BCA5-728338DACED1}" state="hidden">
      <pageMargins left="0.7" right="0.7" top="0.75" bottom="0.75" header="0.3" footer="0.3"/>
    </customSheetView>
    <customSheetView guid="{55249269-7FC7-46BC-840F-A25493EDE586}" state="hidden">
      <pageMargins left="0.7" right="0.7" top="0.75" bottom="0.75" header="0.3" footer="0.3"/>
    </customSheetView>
    <customSheetView guid="{8ED78D0F-209F-4723-9D35-1F2137B8DB63}" state="hidden">
      <pageMargins left="0.7" right="0.7" top="0.75" bottom="0.75" header="0.3" footer="0.3"/>
    </customSheetView>
    <customSheetView guid="{E3D4A27C-EDD8-4603-9FBE-475A11AE876D}" state="hidden">
      <pageMargins left="0.7" right="0.7" top="0.75" bottom="0.75" header="0.3" footer="0.3"/>
    </customSheetView>
    <customSheetView guid="{77D29A7E-0E1F-4D64-8628-80235480DF35}" state="hidden">
      <pageMargins left="0.7" right="0.7" top="0.75" bottom="0.75" header="0.3" footer="0.3"/>
    </customSheetView>
    <customSheetView guid="{AF951D10-282E-47D1-AF51-BCEC7508F0B4}" state="hidden">
      <pageMargins left="0.7" right="0.7" top="0.75" bottom="0.75" header="0.3" footer="0.3"/>
    </customSheetView>
    <customSheetView guid="{EAF63209-B53C-422B-95D3-4038BFAC9D40}" state="hidden">
      <pageMargins left="0.7" right="0.7" top="0.75" bottom="0.75" header="0.3" footer="0.3"/>
    </customSheetView>
    <customSheetView guid="{0B45D545-202A-4B00-ABC8-F3AB0F84910C}" state="hidden">
      <pageMargins left="0.7" right="0.7" top="0.75" bottom="0.75" header="0.3" footer="0.3"/>
    </customSheetView>
    <customSheetView guid="{E153E55D-1532-43B6-AF54-0A19C0A1DDA8}" state="hidden">
      <pageMargins left="0.7" right="0.7" top="0.75" bottom="0.75" header="0.3" footer="0.3"/>
    </customSheetView>
    <customSheetView guid="{69707AD1-E705-411C-9A2B-00EAE740808F}" state="hidden">
      <pageMargins left="0.7" right="0.7" top="0.75" bottom="0.75" header="0.3" footer="0.3"/>
    </customSheetView>
    <customSheetView guid="{D9CCB751-BFBD-49E1-9972-6D0DF83CA238}" state="hidden">
      <pageMargins left="0.7" right="0.7" top="0.75" bottom="0.75" header="0.3" footer="0.3"/>
    </customSheetView>
    <customSheetView guid="{EBA7F782-2701-4BA6-B592-279A7612CABC}" state="hidden">
      <pageMargins left="0.7" right="0.7" top="0.75" bottom="0.75" header="0.3" footer="0.3"/>
    </customSheetView>
    <customSheetView guid="{BA56BD9F-C679-4A4C-89E8-19098E74176F}" state="hidden">
      <pageMargins left="0.7" right="0.7" top="0.75" bottom="0.75" header="0.3" footer="0.3"/>
    </customSheetView>
    <customSheetView guid="{E9E4C544-E3B0-4E2B-A785-9DE10C60B65A}" state="hidden">
      <pageMargins left="0.7" right="0.7" top="0.75" bottom="0.75" header="0.3" footer="0.3"/>
    </customSheetView>
    <customSheetView guid="{A0D5FE62-2881-4608-8234-EE2532B3238B}" state="hidden">
      <pageMargins left="0.7" right="0.7" top="0.75" bottom="0.75" header="0.3" footer="0.3"/>
    </customSheetView>
    <customSheetView guid="{75D8298F-5F64-486C-99D7-0F51DF1C9630}" state="hidden">
      <pageMargins left="0.7" right="0.7" top="0.75" bottom="0.75" header="0.3" footer="0.3"/>
    </customSheetView>
    <customSheetView guid="{42D2175F-C1B3-4FA2-ACB9-64E091E720C0}" state="hidden">
      <pageMargins left="0.7" right="0.7" top="0.75" bottom="0.75" header="0.3" footer="0.3"/>
    </customSheetView>
    <customSheetView guid="{5EC7F77B-0DA6-428E-B6C1-2AF531E7F472}" state="hidden">
      <pageMargins left="0.7" right="0.7" top="0.75" bottom="0.75" header="0.3" footer="0.3"/>
    </customSheetView>
    <customSheetView guid="{A144AE98-6137-4528-8BDF-C02880533A31}" state="hidden">
      <pageMargins left="0.7" right="0.7" top="0.75" bottom="0.75" header="0.3" footer="0.3"/>
    </customSheetView>
    <customSheetView guid="{B0BEF0A4-7A22-4597-BA93-88869D5BABD4}" state="hidden">
      <pageMargins left="0.7" right="0.7" top="0.75" bottom="0.75" header="0.3" footer="0.3"/>
    </customSheetView>
    <customSheetView guid="{680240A0-F4F9-4F03-BF99-52F11871141E}" state="hidden">
      <pageMargins left="0.7" right="0.7" top="0.75" bottom="0.75" header="0.3" footer="0.3"/>
    </customSheetView>
    <customSheetView guid="{F4A95369-B5B8-47AE-9368-C9B7ACE46A47}" state="hidden">
      <pageMargins left="0.7" right="0.7" top="0.75" bottom="0.75" header="0.3" footer="0.3"/>
    </customSheetView>
    <customSheetView guid="{96AA9D9C-34A9-4553-9FC0-89BF9E7F9179}" state="hidden">
      <pageMargins left="0.7" right="0.7" top="0.75" bottom="0.75" header="0.3" footer="0.3"/>
    </customSheetView>
    <customSheetView guid="{0A16106A-A59D-4049-9B2B-C44AA65BC402}" state="hidden">
      <pageMargins left="0.7" right="0.7" top="0.75" bottom="0.75" header="0.3" footer="0.3"/>
    </customSheetView>
    <customSheetView guid="{06E44AF9-26EC-4A02-8A5E-8DCC85B5E383}" state="hidden">
      <pageMargins left="0.7" right="0.7" top="0.75" bottom="0.75" header="0.3" footer="0.3"/>
    </customSheetView>
    <customSheetView guid="{C84661F8-5CF5-4D86-83C4-54603617BAB7}" state="hidden">
      <pageMargins left="0.7" right="0.7" top="0.75" bottom="0.75" header="0.3" footer="0.3"/>
    </customSheetView>
    <customSheetView guid="{96BB2E9E-A19C-4868-BC99-BFD2A9101DF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3"/>
  <sheetViews>
    <sheetView zoomScaleNormal="115" workbookViewId="0">
      <selection activeCell="B28" sqref="B28:D28"/>
    </sheetView>
  </sheetViews>
  <sheetFormatPr defaultColWidth="9.28515625" defaultRowHeight="12.75" x14ac:dyDescent="0.2"/>
  <cols>
    <col min="1" max="1" width="35.42578125" style="40" customWidth="1"/>
    <col min="2" max="2" width="23.42578125" style="40" bestFit="1" customWidth="1"/>
    <col min="3" max="3" width="22.42578125" style="40" bestFit="1" customWidth="1"/>
    <col min="4" max="4" width="15.28515625" style="40" customWidth="1"/>
    <col min="5" max="5" width="63.7109375" style="56" customWidth="1"/>
    <col min="6" max="7" width="9.28515625" style="40"/>
    <col min="8" max="8" width="28.42578125" style="40" bestFit="1" customWidth="1"/>
    <col min="9" max="16384" width="9.28515625" style="40"/>
  </cols>
  <sheetData>
    <row r="1" spans="1:5" x14ac:dyDescent="0.2">
      <c r="A1" s="195" t="s">
        <v>8</v>
      </c>
      <c r="B1" s="202">
        <v>2019</v>
      </c>
      <c r="C1" s="203"/>
      <c r="D1" s="203"/>
      <c r="E1" s="54" t="s">
        <v>41</v>
      </c>
    </row>
    <row r="2" spans="1:5" x14ac:dyDescent="0.2">
      <c r="A2" s="196"/>
      <c r="B2" s="198" t="s">
        <v>12</v>
      </c>
      <c r="C2" s="198" t="s">
        <v>13</v>
      </c>
      <c r="D2" s="198" t="s">
        <v>111</v>
      </c>
      <c r="E2" s="129"/>
    </row>
    <row r="3" spans="1:5" x14ac:dyDescent="0.2">
      <c r="A3" s="197"/>
      <c r="B3" s="199"/>
      <c r="C3" s="199"/>
      <c r="D3" s="199"/>
      <c r="E3" s="55"/>
    </row>
    <row r="4" spans="1:5" x14ac:dyDescent="0.2">
      <c r="A4" s="130" t="s">
        <v>3</v>
      </c>
      <c r="B4" s="131">
        <f>SUM(B5:B13)</f>
        <v>7200</v>
      </c>
      <c r="C4" s="131">
        <f t="shared" ref="C4:D4" si="0">SUM(C5:C13)</f>
        <v>2157</v>
      </c>
      <c r="D4" s="132">
        <f t="shared" si="0"/>
        <v>1699</v>
      </c>
      <c r="E4" s="55"/>
    </row>
    <row r="5" spans="1:5" x14ac:dyDescent="0.2">
      <c r="A5" s="42" t="s">
        <v>68</v>
      </c>
      <c r="B5" s="121">
        <v>4893</v>
      </c>
      <c r="C5" s="122">
        <v>1675</v>
      </c>
      <c r="D5" s="122">
        <v>1465</v>
      </c>
      <c r="E5" s="162" t="s">
        <v>98</v>
      </c>
    </row>
    <row r="6" spans="1:5" s="61" customFormat="1" x14ac:dyDescent="0.2">
      <c r="A6" s="58" t="s">
        <v>69</v>
      </c>
      <c r="B6" s="121">
        <v>67</v>
      </c>
      <c r="C6" s="122">
        <v>11</v>
      </c>
      <c r="D6" s="122">
        <v>131</v>
      </c>
      <c r="E6" s="162" t="s">
        <v>98</v>
      </c>
    </row>
    <row r="7" spans="1:5" x14ac:dyDescent="0.2">
      <c r="A7" s="42" t="s">
        <v>38</v>
      </c>
      <c r="B7" s="121">
        <v>108</v>
      </c>
      <c r="C7" s="122">
        <v>308</v>
      </c>
      <c r="D7" s="122">
        <v>103</v>
      </c>
      <c r="E7" s="162" t="s">
        <v>98</v>
      </c>
    </row>
    <row r="8" spans="1:5" x14ac:dyDescent="0.2">
      <c r="A8" s="58" t="s">
        <v>33</v>
      </c>
      <c r="B8" s="106">
        <v>47</v>
      </c>
      <c r="C8" s="106">
        <v>37</v>
      </c>
      <c r="D8" s="108">
        <v>0</v>
      </c>
      <c r="E8" s="177" t="s">
        <v>106</v>
      </c>
    </row>
    <row r="9" spans="1:5" x14ac:dyDescent="0.2">
      <c r="A9" s="58" t="s">
        <v>15</v>
      </c>
      <c r="B9" s="106">
        <v>0</v>
      </c>
      <c r="C9" s="178">
        <v>55</v>
      </c>
      <c r="D9" s="108">
        <v>0</v>
      </c>
      <c r="E9" s="177" t="s">
        <v>106</v>
      </c>
    </row>
    <row r="10" spans="1:5" ht="38.25" x14ac:dyDescent="0.2">
      <c r="A10" s="58" t="s">
        <v>39</v>
      </c>
      <c r="B10" s="106">
        <v>20</v>
      </c>
      <c r="C10" s="106">
        <v>28</v>
      </c>
      <c r="D10" s="108">
        <v>0</v>
      </c>
      <c r="E10" s="177" t="s">
        <v>104</v>
      </c>
    </row>
    <row r="11" spans="1:5" ht="36" x14ac:dyDescent="0.2">
      <c r="A11" s="164" t="s">
        <v>79</v>
      </c>
      <c r="B11" s="106">
        <v>0</v>
      </c>
      <c r="C11" s="106">
        <v>8</v>
      </c>
      <c r="D11" s="108">
        <v>0</v>
      </c>
      <c r="E11" s="174" t="s">
        <v>110</v>
      </c>
    </row>
    <row r="12" spans="1:5" x14ac:dyDescent="0.2">
      <c r="A12" s="58" t="s">
        <v>14</v>
      </c>
      <c r="B12" s="106">
        <v>0</v>
      </c>
      <c r="C12" s="106">
        <v>35</v>
      </c>
      <c r="D12" s="108">
        <v>0</v>
      </c>
      <c r="E12" s="177" t="s">
        <v>106</v>
      </c>
    </row>
    <row r="13" spans="1:5" s="61" customFormat="1" x14ac:dyDescent="0.2">
      <c r="A13" s="157" t="s">
        <v>29</v>
      </c>
      <c r="B13" s="155">
        <v>2065</v>
      </c>
      <c r="C13" s="155">
        <v>0</v>
      </c>
      <c r="D13" s="156">
        <v>0</v>
      </c>
      <c r="E13" s="162" t="s">
        <v>101</v>
      </c>
    </row>
    <row r="14" spans="1:5" x14ac:dyDescent="0.2">
      <c r="A14" s="158" t="s">
        <v>5</v>
      </c>
      <c r="B14" s="70">
        <f>SUM(B15:B17)</f>
        <v>2865</v>
      </c>
      <c r="C14" s="70">
        <f>SUM(C15:C17)</f>
        <v>2251</v>
      </c>
      <c r="D14" s="72">
        <f>SUM(D15:D17)</f>
        <v>1016</v>
      </c>
      <c r="E14" s="162"/>
    </row>
    <row r="15" spans="1:5" s="61" customFormat="1" x14ac:dyDescent="0.2">
      <c r="A15" s="58" t="s">
        <v>68</v>
      </c>
      <c r="B15" s="155">
        <v>0</v>
      </c>
      <c r="C15" s="155">
        <v>1161</v>
      </c>
      <c r="D15" s="156">
        <v>0</v>
      </c>
      <c r="E15" s="162"/>
    </row>
    <row r="16" spans="1:5" s="61" customFormat="1" ht="30" customHeight="1" x14ac:dyDescent="0.2">
      <c r="A16" s="164" t="s">
        <v>90</v>
      </c>
      <c r="B16" s="155">
        <v>336</v>
      </c>
      <c r="C16" s="155">
        <v>374</v>
      </c>
      <c r="D16" s="156">
        <v>0</v>
      </c>
      <c r="E16" s="180"/>
    </row>
    <row r="17" spans="1:11" s="61" customFormat="1" x14ac:dyDescent="0.2">
      <c r="A17" s="58" t="s">
        <v>77</v>
      </c>
      <c r="B17" s="155">
        <v>2529</v>
      </c>
      <c r="C17" s="155">
        <v>716</v>
      </c>
      <c r="D17" s="156">
        <v>1016</v>
      </c>
      <c r="E17" s="165"/>
    </row>
    <row r="18" spans="1:11" s="61" customFormat="1" x14ac:dyDescent="0.2">
      <c r="A18" s="158" t="s">
        <v>6</v>
      </c>
      <c r="B18" s="70">
        <f>SUM(B19:B20)</f>
        <v>3961</v>
      </c>
      <c r="C18" s="70">
        <f t="shared" ref="C18:D18" si="1">SUM(C19:C20)</f>
        <v>1019</v>
      </c>
      <c r="D18" s="72">
        <f t="shared" si="1"/>
        <v>781</v>
      </c>
      <c r="E18" s="162"/>
    </row>
    <row r="19" spans="1:11" s="61" customFormat="1" x14ac:dyDescent="0.2">
      <c r="A19" s="58" t="s">
        <v>68</v>
      </c>
      <c r="B19" s="182">
        <v>3961</v>
      </c>
      <c r="C19" s="182">
        <v>999</v>
      </c>
      <c r="D19" s="183">
        <v>578</v>
      </c>
      <c r="E19" s="162"/>
      <c r="F19" s="62"/>
    </row>
    <row r="20" spans="1:11" s="61" customFormat="1" x14ac:dyDescent="0.2">
      <c r="A20" s="58" t="s">
        <v>69</v>
      </c>
      <c r="B20" s="155">
        <v>0</v>
      </c>
      <c r="C20" s="155">
        <v>20</v>
      </c>
      <c r="D20" s="156">
        <v>203</v>
      </c>
      <c r="E20" s="162"/>
      <c r="F20" s="62"/>
    </row>
    <row r="21" spans="1:11" s="61" customFormat="1" x14ac:dyDescent="0.2">
      <c r="A21" s="158" t="s">
        <v>7</v>
      </c>
      <c r="B21" s="70">
        <f>SUM(B22:B23)</f>
        <v>0</v>
      </c>
      <c r="C21" s="70">
        <f t="shared" ref="C21:D21" si="2">SUM(C22:C23)</f>
        <v>338</v>
      </c>
      <c r="D21" s="72">
        <f t="shared" si="2"/>
        <v>503</v>
      </c>
      <c r="E21" s="162"/>
    </row>
    <row r="22" spans="1:11" s="61" customFormat="1" x14ac:dyDescent="0.2">
      <c r="A22" s="58" t="s">
        <v>68</v>
      </c>
      <c r="B22" s="155">
        <v>0</v>
      </c>
      <c r="C22" s="156">
        <v>338</v>
      </c>
      <c r="D22" s="159">
        <v>0</v>
      </c>
      <c r="E22" s="162"/>
      <c r="H22" s="63"/>
    </row>
    <row r="23" spans="1:11" s="61" customFormat="1" x14ac:dyDescent="0.2">
      <c r="A23" s="58" t="s">
        <v>69</v>
      </c>
      <c r="B23" s="155">
        <v>0</v>
      </c>
      <c r="C23" s="108">
        <v>0</v>
      </c>
      <c r="D23" s="108">
        <v>503</v>
      </c>
      <c r="E23" s="162"/>
      <c r="H23" s="63"/>
    </row>
    <row r="24" spans="1:11" s="61" customFormat="1" x14ac:dyDescent="0.2">
      <c r="A24" s="58"/>
      <c r="B24" s="106"/>
      <c r="C24" s="106"/>
      <c r="D24" s="108"/>
      <c r="E24" s="162"/>
      <c r="H24" s="63"/>
    </row>
    <row r="25" spans="1:11" s="61" customFormat="1" x14ac:dyDescent="0.2">
      <c r="A25" s="69" t="s">
        <v>72</v>
      </c>
      <c r="B25" s="70">
        <f>B5+B7+B15+B19+B22</f>
        <v>8962</v>
      </c>
      <c r="C25" s="70">
        <f t="shared" ref="C25:D25" si="3">C5+C7+C15+C19+C22</f>
        <v>4481</v>
      </c>
      <c r="D25" s="72">
        <f t="shared" si="3"/>
        <v>2146</v>
      </c>
      <c r="E25" s="163"/>
      <c r="H25" s="63"/>
    </row>
    <row r="26" spans="1:11" x14ac:dyDescent="0.2">
      <c r="A26" s="69" t="s">
        <v>73</v>
      </c>
      <c r="B26" s="71">
        <f>B8+B9+B10+B11+B12+B13</f>
        <v>2132</v>
      </c>
      <c r="C26" s="71">
        <f>C8+C9+C10+C11+C12+C13</f>
        <v>163</v>
      </c>
      <c r="D26" s="73">
        <f>D8+D9+D10+D11+D12+D13</f>
        <v>0</v>
      </c>
      <c r="E26" s="162"/>
      <c r="H26" s="45"/>
      <c r="I26" s="39"/>
      <c r="J26" s="39"/>
      <c r="K26" s="39"/>
    </row>
    <row r="27" spans="1:11" x14ac:dyDescent="0.2">
      <c r="A27" s="40" t="s">
        <v>74</v>
      </c>
      <c r="B27" s="71">
        <f>B6+B16+B17+B20+B23</f>
        <v>2932</v>
      </c>
      <c r="C27" s="71">
        <f>C6+C16+C17+C20+C23</f>
        <v>1121</v>
      </c>
      <c r="D27" s="73">
        <f>D6+D16+D17+D20+D23</f>
        <v>1853</v>
      </c>
      <c r="E27" s="55"/>
      <c r="H27" s="45"/>
      <c r="I27" s="39"/>
      <c r="J27" s="39"/>
      <c r="K27" s="39"/>
    </row>
    <row r="28" spans="1:11" x14ac:dyDescent="0.2">
      <c r="A28" s="46" t="s">
        <v>28</v>
      </c>
      <c r="B28" s="68">
        <f>B4+B14+B18+B21</f>
        <v>14026</v>
      </c>
      <c r="C28" s="68">
        <f t="shared" ref="C28:D28" si="4">C4+C14+C18+C21</f>
        <v>5765</v>
      </c>
      <c r="D28" s="68">
        <f t="shared" si="4"/>
        <v>3999</v>
      </c>
      <c r="E28" s="55"/>
      <c r="H28" s="39"/>
      <c r="I28" s="39"/>
      <c r="J28" s="39"/>
      <c r="K28" s="39"/>
    </row>
    <row r="29" spans="1:11" x14ac:dyDescent="0.2">
      <c r="H29" s="39"/>
      <c r="I29" s="39"/>
      <c r="J29" s="39"/>
      <c r="K29" s="39"/>
    </row>
    <row r="30" spans="1:11" x14ac:dyDescent="0.2">
      <c r="H30" s="39"/>
      <c r="I30" s="39"/>
      <c r="J30" s="39"/>
      <c r="K30" s="39"/>
    </row>
    <row r="31" spans="1:11" x14ac:dyDescent="0.2">
      <c r="A31" s="195" t="s">
        <v>9</v>
      </c>
      <c r="B31" s="204">
        <v>2019</v>
      </c>
      <c r="C31" s="205"/>
      <c r="D31" s="47"/>
      <c r="E31" s="162"/>
      <c r="H31" s="39"/>
      <c r="I31" s="39"/>
      <c r="J31" s="39"/>
      <c r="K31" s="39"/>
    </row>
    <row r="32" spans="1:11" x14ac:dyDescent="0.2">
      <c r="A32" s="196"/>
      <c r="B32" s="198" t="s">
        <v>11</v>
      </c>
      <c r="C32" s="200" t="s">
        <v>13</v>
      </c>
      <c r="D32" s="101" t="s">
        <v>2</v>
      </c>
      <c r="E32" s="55"/>
      <c r="H32" s="39"/>
      <c r="I32" s="39"/>
      <c r="J32" s="39"/>
      <c r="K32" s="39"/>
    </row>
    <row r="33" spans="1:11" x14ac:dyDescent="0.2">
      <c r="A33" s="197"/>
      <c r="B33" s="199"/>
      <c r="C33" s="201"/>
      <c r="D33" s="104"/>
      <c r="E33" s="55"/>
      <c r="H33" s="39"/>
      <c r="I33" s="39"/>
      <c r="J33" s="39"/>
      <c r="K33" s="39"/>
    </row>
    <row r="34" spans="1:11" x14ac:dyDescent="0.2">
      <c r="A34" s="41" t="s">
        <v>3</v>
      </c>
      <c r="E34" s="55"/>
      <c r="H34" s="39"/>
      <c r="I34" s="39"/>
      <c r="J34" s="39"/>
      <c r="K34" s="39"/>
    </row>
    <row r="35" spans="1:11" x14ac:dyDescent="0.2">
      <c r="A35" s="42" t="s">
        <v>4</v>
      </c>
      <c r="B35" s="122">
        <v>248</v>
      </c>
      <c r="C35" s="122">
        <v>317</v>
      </c>
      <c r="D35" s="99">
        <v>0</v>
      </c>
      <c r="E35" s="166" t="s">
        <v>91</v>
      </c>
      <c r="H35" s="39"/>
      <c r="I35" s="39"/>
      <c r="J35" s="39"/>
      <c r="K35" s="39"/>
    </row>
    <row r="36" spans="1:11" x14ac:dyDescent="0.2">
      <c r="A36" s="42" t="s">
        <v>38</v>
      </c>
      <c r="B36" s="122">
        <v>300</v>
      </c>
      <c r="C36" s="122">
        <v>324</v>
      </c>
      <c r="D36" s="122">
        <v>116</v>
      </c>
      <c r="E36" s="53" t="s">
        <v>98</v>
      </c>
      <c r="H36" s="39"/>
      <c r="I36" s="39"/>
      <c r="J36" s="39"/>
      <c r="K36" s="39"/>
    </row>
    <row r="37" spans="1:11" x14ac:dyDescent="0.2">
      <c r="A37" s="100" t="s">
        <v>88</v>
      </c>
      <c r="B37" s="122"/>
      <c r="C37" s="122">
        <v>18</v>
      </c>
      <c r="D37" s="122"/>
      <c r="E37" s="171" t="s">
        <v>102</v>
      </c>
      <c r="H37" s="39"/>
      <c r="I37" s="39"/>
      <c r="J37" s="39"/>
      <c r="K37" s="39"/>
    </row>
    <row r="38" spans="1:11" ht="38.25" x14ac:dyDescent="0.2">
      <c r="A38" s="58" t="s">
        <v>33</v>
      </c>
      <c r="B38" s="44">
        <f>42+171</f>
        <v>213</v>
      </c>
      <c r="C38" s="44">
        <v>53</v>
      </c>
      <c r="D38" s="44" t="s">
        <v>103</v>
      </c>
      <c r="E38" s="179" t="s">
        <v>107</v>
      </c>
      <c r="H38" s="39"/>
      <c r="I38" s="39"/>
      <c r="J38" s="39"/>
      <c r="K38" s="39"/>
    </row>
    <row r="39" spans="1:11" ht="38.25" x14ac:dyDescent="0.2">
      <c r="A39" s="58" t="s">
        <v>39</v>
      </c>
      <c r="B39" s="105">
        <v>23</v>
      </c>
      <c r="C39" s="105">
        <v>10</v>
      </c>
      <c r="D39" s="44" t="s">
        <v>103</v>
      </c>
      <c r="E39" s="177" t="s">
        <v>104</v>
      </c>
      <c r="H39" s="39"/>
      <c r="I39" s="39"/>
      <c r="J39" s="39"/>
      <c r="K39" s="39"/>
    </row>
    <row r="40" spans="1:11" ht="36" x14ac:dyDescent="0.2">
      <c r="A40" s="107" t="s">
        <v>79</v>
      </c>
      <c r="B40" s="105">
        <v>2</v>
      </c>
      <c r="C40" s="105">
        <v>10</v>
      </c>
      <c r="D40" s="44" t="s">
        <v>103</v>
      </c>
      <c r="E40" s="174" t="s">
        <v>110</v>
      </c>
      <c r="H40" s="39"/>
      <c r="I40" s="39"/>
      <c r="J40" s="39"/>
      <c r="K40" s="39"/>
    </row>
    <row r="41" spans="1:11" x14ac:dyDescent="0.2">
      <c r="A41" s="58" t="s">
        <v>10</v>
      </c>
      <c r="B41" s="106">
        <v>9140</v>
      </c>
      <c r="C41" s="106">
        <v>0</v>
      </c>
      <c r="D41" s="108">
        <v>0</v>
      </c>
      <c r="E41" s="52"/>
      <c r="H41" s="39"/>
      <c r="I41" s="39"/>
      <c r="J41" s="39"/>
      <c r="K41" s="39"/>
    </row>
    <row r="42" spans="1:11" x14ac:dyDescent="0.2">
      <c r="A42" s="42" t="s">
        <v>66</v>
      </c>
      <c r="B42" s="106">
        <v>196</v>
      </c>
      <c r="C42" s="106">
        <v>0</v>
      </c>
      <c r="D42" s="108">
        <v>0</v>
      </c>
      <c r="E42" s="52"/>
      <c r="H42" s="39"/>
      <c r="I42" s="39"/>
      <c r="J42" s="39"/>
      <c r="K42" s="39"/>
    </row>
    <row r="43" spans="1:11" x14ac:dyDescent="0.2">
      <c r="A43" s="46" t="s">
        <v>28</v>
      </c>
      <c r="B43" s="123">
        <f>SUM(B35:B42)</f>
        <v>10122</v>
      </c>
      <c r="C43" s="109">
        <f t="shared" ref="C43:D43" si="5">SUM(C35:C42)</f>
        <v>732</v>
      </c>
      <c r="D43" s="110">
        <f t="shared" si="5"/>
        <v>116</v>
      </c>
      <c r="E43" s="52"/>
      <c r="H43" s="39"/>
      <c r="I43" s="39"/>
      <c r="J43" s="39"/>
      <c r="K43" s="39"/>
    </row>
    <row r="44" spans="1:11" x14ac:dyDescent="0.2">
      <c r="A44" s="48"/>
      <c r="B44" s="124"/>
      <c r="C44" s="125"/>
      <c r="D44" s="126"/>
      <c r="E44" s="57"/>
      <c r="H44" s="39"/>
      <c r="I44" s="39"/>
      <c r="J44" s="39"/>
      <c r="K44" s="39"/>
    </row>
    <row r="45" spans="1:11" x14ac:dyDescent="0.2">
      <c r="A45" s="48"/>
      <c r="B45" s="124"/>
      <c r="C45" s="125"/>
      <c r="D45" s="126"/>
      <c r="E45" s="57"/>
      <c r="H45" s="39"/>
      <c r="I45" s="39"/>
      <c r="J45" s="39"/>
      <c r="K45" s="39"/>
    </row>
    <row r="46" spans="1:11" x14ac:dyDescent="0.2">
      <c r="B46" s="39"/>
      <c r="C46" s="39"/>
      <c r="D46" s="39"/>
      <c r="H46" s="39"/>
      <c r="I46" s="39"/>
      <c r="J46" s="39"/>
      <c r="K46" s="39"/>
    </row>
    <row r="47" spans="1:11" ht="25.5" x14ac:dyDescent="0.2">
      <c r="A47" s="49" t="s">
        <v>62</v>
      </c>
      <c r="B47" s="127" t="s">
        <v>11</v>
      </c>
      <c r="C47" s="127" t="s">
        <v>64</v>
      </c>
      <c r="D47" s="127" t="s">
        <v>2</v>
      </c>
      <c r="E47" s="55"/>
      <c r="H47" s="39"/>
      <c r="I47" s="50"/>
      <c r="J47" s="50"/>
      <c r="K47" s="39"/>
    </row>
    <row r="48" spans="1:11" x14ac:dyDescent="0.2">
      <c r="A48" s="44" t="s">
        <v>61</v>
      </c>
      <c r="B48" s="51">
        <v>4811</v>
      </c>
      <c r="C48" s="51">
        <v>497</v>
      </c>
      <c r="D48" s="51">
        <v>499</v>
      </c>
      <c r="E48" s="53" t="s">
        <v>99</v>
      </c>
      <c r="H48" s="43"/>
      <c r="I48" s="43"/>
      <c r="J48" s="43"/>
      <c r="K48" s="39"/>
    </row>
    <row r="49" spans="1:11" x14ac:dyDescent="0.2">
      <c r="B49" s="39"/>
      <c r="C49" s="39"/>
      <c r="D49" s="39"/>
    </row>
    <row r="50" spans="1:11" x14ac:dyDescent="0.2">
      <c r="B50" s="39"/>
      <c r="C50" s="39"/>
      <c r="D50" s="39"/>
      <c r="H50" s="39"/>
      <c r="I50" s="39"/>
      <c r="J50" s="39"/>
      <c r="K50" s="39"/>
    </row>
    <row r="51" spans="1:11" ht="25.5" x14ac:dyDescent="0.2">
      <c r="A51" s="49" t="s">
        <v>63</v>
      </c>
      <c r="B51" s="127" t="s">
        <v>11</v>
      </c>
      <c r="C51" s="127" t="s">
        <v>64</v>
      </c>
      <c r="D51" s="127" t="s">
        <v>2</v>
      </c>
      <c r="E51" s="52"/>
      <c r="H51" s="39"/>
      <c r="I51" s="39"/>
      <c r="J51" s="39"/>
      <c r="K51" s="39"/>
    </row>
    <row r="52" spans="1:11" x14ac:dyDescent="0.2">
      <c r="A52" s="44" t="s">
        <v>4</v>
      </c>
      <c r="B52" s="51">
        <v>209</v>
      </c>
      <c r="C52" s="51">
        <v>251</v>
      </c>
      <c r="D52" s="105">
        <v>0</v>
      </c>
      <c r="E52" s="55" t="s">
        <v>100</v>
      </c>
      <c r="H52" s="43"/>
      <c r="I52" s="43"/>
      <c r="J52" s="43"/>
      <c r="K52" s="39"/>
    </row>
    <row r="53" spans="1:11" x14ac:dyDescent="0.2">
      <c r="E53" s="57"/>
    </row>
  </sheetData>
  <customSheetViews>
    <customSheetView guid="{E568162C-F5F5-473F-AFFE-DAF04A8B1754}">
      <selection activeCell="B28" sqref="B28:D28"/>
      <pageMargins left="0.7" right="0.7" top="0.75" bottom="0.75" header="0.3" footer="0.3"/>
      <pageSetup paperSize="9" orientation="portrait" r:id="rId1"/>
    </customSheetView>
    <customSheetView guid="{45552D00-92B1-4EBF-BCDE-C2BDA6F898E5}">
      <selection activeCell="G11" sqref="G11"/>
      <pageMargins left="0.7" right="0.7" top="0.75" bottom="0.75" header="0.3" footer="0.3"/>
      <pageSetup paperSize="9" orientation="portrait" r:id="rId2"/>
    </customSheetView>
    <customSheetView guid="{0F22A132-8D8A-463C-A4C6-779A67EE88D1}" topLeftCell="A28">
      <selection activeCell="B40" sqref="B40:E40"/>
      <pageMargins left="0.7" right="0.7" top="0.75" bottom="0.75" header="0.3" footer="0.3"/>
      <pageSetup paperSize="9" orientation="portrait" r:id="rId3"/>
    </customSheetView>
    <customSheetView guid="{8B40590E-93B6-420C-841C-5373852585BF}">
      <selection activeCell="B31" sqref="B31:C31"/>
      <pageMargins left="0.7" right="0.7" top="0.75" bottom="0.75" header="0.3" footer="0.3"/>
      <pageSetup paperSize="9" orientation="portrait" r:id="rId4"/>
    </customSheetView>
    <customSheetView guid="{A9A3C12D-0906-453E-9650-3FAA7B80B3E6}">
      <selection activeCell="E13" sqref="E13"/>
      <pageMargins left="0.7" right="0.7" top="0.75" bottom="0.75" header="0.3" footer="0.3"/>
      <pageSetup paperSize="9" orientation="portrait" r:id="rId5"/>
    </customSheetView>
    <customSheetView guid="{99835A3D-CB57-4B66-9C57-88C573236269}">
      <selection activeCell="C35" sqref="C35"/>
      <pageMargins left="0.7" right="0.7" top="0.75" bottom="0.75" header="0.3" footer="0.3"/>
      <pageSetup paperSize="9" orientation="portrait" r:id="rId6"/>
    </customSheetView>
    <customSheetView guid="{9C58771E-E078-4BC4-9B23-9FC5A0E5629B}" topLeftCell="A37">
      <selection activeCell="B52" sqref="B52:C52"/>
      <pageMargins left="0.7" right="0.7" top="0.75" bottom="0.75" header="0.3" footer="0.3"/>
      <pageSetup paperSize="9" orientation="portrait" r:id="rId7"/>
    </customSheetView>
    <customSheetView guid="{45696683-D14C-4A2C-8921-6717826EFB53}">
      <selection activeCell="C13" sqref="C13"/>
      <pageMargins left="0.7" right="0.7" top="0.75" bottom="0.75" header="0.3" footer="0.3"/>
      <pageSetup paperSize="9" orientation="portrait" r:id="rId8"/>
    </customSheetView>
    <customSheetView guid="{9D4EFCF0-99ED-4D6A-A776-6B63EB24362E}">
      <selection activeCell="H17" sqref="H17"/>
      <pageMargins left="0.7" right="0.7" top="0.75" bottom="0.75" header="0.3" footer="0.3"/>
      <pageSetup paperSize="9" orientation="portrait" r:id="rId9"/>
    </customSheetView>
    <customSheetView guid="{42629C32-ECAE-454A-BEBE-BFAE980A2D9B}" topLeftCell="A4">
      <selection activeCell="E36" sqref="E36"/>
      <pageMargins left="0.7" right="0.7" top="0.75" bottom="0.75" header="0.3" footer="0.3"/>
      <pageSetup paperSize="9" orientation="portrait" r:id="rId10"/>
    </customSheetView>
    <customSheetView guid="{3674222B-E37C-4C5E-9D49-A9616EBF68CC}">
      <selection activeCell="B37" sqref="B37"/>
      <pageMargins left="0.7" right="0.7" top="0.75" bottom="0.75" header="0.3" footer="0.3"/>
    </customSheetView>
    <customSheetView guid="{74EDF4F3-1952-4CBC-9613-82C914018FC9}">
      <selection activeCell="A15" sqref="A15"/>
      <pageMargins left="0.7" right="0.7" top="0.75" bottom="0.75" header="0.3" footer="0.3"/>
      <pageSetup paperSize="9" orientation="portrait" r:id="rId11"/>
    </customSheetView>
    <customSheetView guid="{A618920E-8C8A-4492-8392-6F4FE43177E7}" topLeftCell="A22">
      <selection activeCell="C36" sqref="C36"/>
      <pageMargins left="0.7" right="0.7" top="0.75" bottom="0.75" header="0.3" footer="0.3"/>
      <pageSetup paperSize="9" orientation="portrait" r:id="rId12"/>
    </customSheetView>
    <customSheetView guid="{F359A338-1C00-49C3-9B83-063EE5F0386E}" topLeftCell="A10">
      <selection activeCell="B34" sqref="B34"/>
      <pageMargins left="0.7" right="0.7" top="0.75" bottom="0.75" header="0.3" footer="0.3"/>
      <pageSetup paperSize="9" orientation="portrait" r:id="rId13"/>
    </customSheetView>
    <customSheetView guid="{76822C87-0CD2-4B29-9370-1CE89C38596A}" topLeftCell="A19">
      <selection activeCell="B35" sqref="B35"/>
      <pageMargins left="0.7" right="0.7" top="0.75" bottom="0.75" header="0.3" footer="0.3"/>
      <pageSetup paperSize="9" orientation="portrait" r:id="rId14"/>
    </customSheetView>
    <customSheetView guid="{46748109-A6BF-42C9-9612-BC91B5971370}">
      <selection activeCell="C13" sqref="C13"/>
      <pageMargins left="0.7" right="0.7" top="0.75" bottom="0.75" header="0.3" footer="0.3"/>
    </customSheetView>
    <customSheetView guid="{BDA33AE1-A6E0-4BEC-8216-6CA4D49EF1F1}">
      <selection activeCell="B5" sqref="B5:D5"/>
      <pageMargins left="0.7" right="0.7" top="0.75" bottom="0.75" header="0.3" footer="0.3"/>
      <pageSetup paperSize="9" orientation="portrait" r:id="rId15"/>
    </customSheetView>
    <customSheetView guid="{672A14D6-9597-4417-9618-4532B4138EA4}">
      <selection activeCell="D17" sqref="D17"/>
      <pageMargins left="0.7" right="0.7" top="0.75" bottom="0.75" header="0.3" footer="0.3"/>
      <pageSetup paperSize="9" orientation="portrait" r:id="rId16"/>
    </customSheetView>
    <customSheetView guid="{05517F37-F488-4763-B575-819343FCE29F}">
      <selection activeCell="D17" sqref="D17"/>
      <pageMargins left="0.7" right="0.7" top="0.75" bottom="0.75" header="0.3" footer="0.3"/>
      <pageSetup paperSize="9" orientation="portrait" r:id="rId17"/>
    </customSheetView>
    <customSheetView guid="{CA883902-AD46-4900-BCA5-728338DACED1}" topLeftCell="A12">
      <selection activeCell="C31" sqref="C31"/>
      <pageMargins left="0.7" right="0.7" top="0.75" bottom="0.75" header="0.3" footer="0.3"/>
    </customSheetView>
    <customSheetView guid="{55249269-7FC7-46BC-840F-A25493EDE586}">
      <selection activeCell="E24" sqref="E24"/>
      <pageMargins left="0.7" right="0.7" top="0.75" bottom="0.75" header="0.3" footer="0.3"/>
      <pageSetup paperSize="9" orientation="portrait" r:id="rId18"/>
    </customSheetView>
    <customSheetView guid="{8ED78D0F-209F-4723-9D35-1F2137B8DB63}" topLeftCell="A10">
      <selection activeCell="A32" sqref="A32:D32"/>
      <pageMargins left="0.7" right="0.7" top="0.75" bottom="0.75" header="0.3" footer="0.3"/>
      <pageSetup paperSize="9" orientation="portrait" r:id="rId19"/>
    </customSheetView>
    <customSheetView guid="{E3D4A27C-EDD8-4603-9FBE-475A11AE876D}">
      <selection activeCell="C17" sqref="C17"/>
      <pageMargins left="0.7" right="0.7" top="0.75" bottom="0.75" header="0.3" footer="0.3"/>
    </customSheetView>
    <customSheetView guid="{77D29A7E-0E1F-4D64-8628-80235480DF35}">
      <selection activeCell="A6" sqref="A6"/>
      <pageMargins left="0.7" right="0.7" top="0.75" bottom="0.75" header="0.3" footer="0.3"/>
    </customSheetView>
    <customSheetView guid="{AF951D10-282E-47D1-AF51-BCEC7508F0B4}">
      <selection activeCell="F21" sqref="F21"/>
      <pageMargins left="0.7" right="0.7" top="0.75" bottom="0.75" header="0.3" footer="0.3"/>
    </customSheetView>
    <customSheetView guid="{EAF63209-B53C-422B-95D3-4038BFAC9D40}">
      <selection activeCell="A6" sqref="A6"/>
      <pageMargins left="0.7" right="0.7" top="0.75" bottom="0.75" header="0.3" footer="0.3"/>
    </customSheetView>
    <customSheetView guid="{0B45D545-202A-4B00-ABC8-F3AB0F84910C}">
      <selection activeCell="F25" sqref="F25"/>
      <pageMargins left="0.7" right="0.7" top="0.75" bottom="0.75" header="0.3" footer="0.3"/>
    </customSheetView>
    <customSheetView guid="{E153E55D-1532-43B6-AF54-0A19C0A1DDA8}">
      <selection activeCell="H9" sqref="H9"/>
      <pageMargins left="0.7" right="0.7" top="0.75" bottom="0.75" header="0.3" footer="0.3"/>
    </customSheetView>
    <customSheetView guid="{69707AD1-E705-411C-9A2B-00EAE740808F}">
      <selection activeCell="B14" sqref="B14"/>
      <pageMargins left="0.7" right="0.7" top="0.75" bottom="0.75" header="0.3" footer="0.3"/>
      <pageSetup paperSize="9" orientation="portrait" r:id="rId20"/>
    </customSheetView>
    <customSheetView guid="{D9CCB751-BFBD-49E1-9972-6D0DF83CA238}">
      <selection activeCell="E22" sqref="E22"/>
      <pageMargins left="0.7" right="0.7" top="0.75" bottom="0.75" header="0.3" footer="0.3"/>
      <pageSetup paperSize="9" orientation="portrait" r:id="rId21"/>
    </customSheetView>
    <customSheetView guid="{EBA7F782-2701-4BA6-B592-279A7612CABC}">
      <selection activeCell="H16" sqref="H16"/>
      <pageMargins left="0.7" right="0.7" top="0.75" bottom="0.75" header="0.3" footer="0.3"/>
      <pageSetup paperSize="9" orientation="portrait" r:id="rId22"/>
    </customSheetView>
    <customSheetView guid="{BA56BD9F-C679-4A4C-89E8-19098E74176F}">
      <selection activeCell="B30" sqref="B30"/>
      <pageMargins left="0.7" right="0.7" top="0.75" bottom="0.75" header="0.3" footer="0.3"/>
      <pageSetup paperSize="9" orientation="portrait" r:id="rId23"/>
    </customSheetView>
    <customSheetView guid="{E9E4C544-E3B0-4E2B-A785-9DE10C60B65A}">
      <selection activeCell="E7" sqref="E7"/>
      <pageMargins left="0.7" right="0.7" top="0.75" bottom="0.75" header="0.3" footer="0.3"/>
      <pageSetup paperSize="9" orientation="portrait" r:id="rId24"/>
    </customSheetView>
    <customSheetView guid="{A0D5FE62-2881-4608-8234-EE2532B3238B}">
      <selection activeCell="C15" sqref="C15:D15"/>
      <pageMargins left="0.7" right="0.7" top="0.75" bottom="0.75" header="0.3" footer="0.3"/>
    </customSheetView>
    <customSheetView guid="{75D8298F-5F64-486C-99D7-0F51DF1C9630}">
      <selection activeCell="E25" sqref="E25"/>
      <pageMargins left="0.7" right="0.7" top="0.75" bottom="0.75" header="0.3" footer="0.3"/>
      <pageSetup paperSize="9" orientation="portrait" r:id="rId25"/>
    </customSheetView>
    <customSheetView guid="{42D2175F-C1B3-4FA2-ACB9-64E091E720C0}">
      <selection activeCell="E13" sqref="E13"/>
      <pageMargins left="0.7" right="0.7" top="0.75" bottom="0.75" header="0.3" footer="0.3"/>
      <pageSetup paperSize="9" orientation="portrait" r:id="rId26"/>
    </customSheetView>
    <customSheetView guid="{5EC7F77B-0DA6-428E-B6C1-2AF531E7F472}">
      <selection activeCell="B13" sqref="B13"/>
      <pageMargins left="0.7" right="0.7" top="0.75" bottom="0.75" header="0.3" footer="0.3"/>
      <pageSetup paperSize="9" orientation="portrait" r:id="rId27"/>
    </customSheetView>
    <customSheetView guid="{A144AE98-6137-4528-8BDF-C02880533A31}">
      <selection activeCell="E17" sqref="E17"/>
      <pageMargins left="0.7" right="0.7" top="0.75" bottom="0.75" header="0.3" footer="0.3"/>
      <pageSetup paperSize="9" orientation="portrait" r:id="rId28"/>
    </customSheetView>
    <customSheetView guid="{B0BEF0A4-7A22-4597-BA93-88869D5BABD4}" scale="115">
      <selection activeCell="A4" sqref="A4"/>
      <pageMargins left="0.7" right="0.7" top="0.75" bottom="0.75" header="0.3" footer="0.3"/>
      <pageSetup paperSize="9" orientation="portrait" r:id="rId29"/>
    </customSheetView>
    <customSheetView guid="{680240A0-F4F9-4F03-BF99-52F11871141E}">
      <selection activeCell="E17" sqref="E17"/>
      <pageMargins left="0.7" right="0.7" top="0.75" bottom="0.75" header="0.3" footer="0.3"/>
      <pageSetup paperSize="9" orientation="portrait" r:id="rId30"/>
    </customSheetView>
    <customSheetView guid="{F4A95369-B5B8-47AE-9368-C9B7ACE46A47}" scale="115" topLeftCell="A25">
      <selection activeCell="F1" sqref="F1:F27"/>
      <pageMargins left="0.7" right="0.7" top="0.75" bottom="0.75" header="0.3" footer="0.3"/>
      <pageSetup paperSize="9" orientation="portrait" r:id="rId31"/>
    </customSheetView>
    <customSheetView guid="{96AA9D9C-34A9-4553-9FC0-89BF9E7F9179}">
      <selection activeCell="A16" sqref="A16"/>
      <pageMargins left="0.7" right="0.7" top="0.75" bottom="0.75" header="0.3" footer="0.3"/>
      <pageSetup paperSize="9" orientation="portrait" r:id="rId32"/>
    </customSheetView>
    <customSheetView guid="{0A16106A-A59D-4049-9B2B-C44AA65BC402}">
      <selection activeCell="B14" sqref="B14"/>
      <pageMargins left="0.7" right="0.7" top="0.75" bottom="0.75" header="0.3" footer="0.3"/>
      <pageSetup paperSize="9" orientation="portrait" r:id="rId33"/>
    </customSheetView>
    <customSheetView guid="{06E44AF9-26EC-4A02-8A5E-8DCC85B5E383}">
      <selection activeCell="B16" sqref="B16"/>
      <pageMargins left="0.7" right="0.7" top="0.75" bottom="0.75" header="0.3" footer="0.3"/>
    </customSheetView>
    <customSheetView guid="{C84661F8-5CF5-4D86-83C4-54603617BAB7}" topLeftCell="A22">
      <selection activeCell="E41" sqref="E41"/>
      <pageMargins left="0.7" right="0.7" top="0.75" bottom="0.75" header="0.3" footer="0.3"/>
      <pageSetup paperSize="9" orientation="portrait" r:id="rId34"/>
    </customSheetView>
    <customSheetView guid="{96BB2E9E-A19C-4868-BC99-BFD2A9101DF9}">
      <selection activeCell="B17" sqref="B17:D17"/>
      <pageMargins left="0.7" right="0.7" top="0.75" bottom="0.75" header="0.3" footer="0.3"/>
      <pageSetup paperSize="9" orientation="portrait" r:id="rId35"/>
    </customSheetView>
  </customSheetViews>
  <mergeCells count="9">
    <mergeCell ref="A1:A3"/>
    <mergeCell ref="A31:A33"/>
    <mergeCell ref="B32:B33"/>
    <mergeCell ref="C32:C33"/>
    <mergeCell ref="B1:D1"/>
    <mergeCell ref="B2:B3"/>
    <mergeCell ref="C2:C3"/>
    <mergeCell ref="D2:D3"/>
    <mergeCell ref="B31:C31"/>
  </mergeCells>
  <pageMargins left="0.7" right="0.7" top="0.75" bottom="0.75" header="0.3" footer="0.3"/>
  <pageSetup paperSize="9" orientation="portrait" r:id="rId36"/>
  <legacyDrawing r:id="rId3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18" workbookViewId="0">
      <selection activeCell="F24" sqref="F24"/>
    </sheetView>
  </sheetViews>
  <sheetFormatPr defaultRowHeight="15" x14ac:dyDescent="0.25"/>
  <cols>
    <col min="1" max="1" width="40.7109375" customWidth="1"/>
    <col min="2" max="2" width="31.7109375" customWidth="1"/>
    <col min="3" max="3" width="20.5703125" customWidth="1"/>
    <col min="4" max="4" width="21" customWidth="1"/>
    <col min="5" max="5" width="17" customWidth="1"/>
    <col min="6" max="6" width="17.5703125" customWidth="1"/>
    <col min="7" max="7" width="13.5703125" customWidth="1"/>
  </cols>
  <sheetData>
    <row r="1" spans="1:8" ht="60.75" customHeight="1" x14ac:dyDescent="0.25">
      <c r="A1" s="111"/>
      <c r="B1" s="112" t="s">
        <v>80</v>
      </c>
      <c r="C1" s="112" t="s">
        <v>80</v>
      </c>
      <c r="D1" s="112" t="s">
        <v>80</v>
      </c>
      <c r="E1" s="112" t="s">
        <v>80</v>
      </c>
      <c r="F1" s="112" t="s">
        <v>80</v>
      </c>
    </row>
    <row r="2" spans="1:8" ht="51" x14ac:dyDescent="0.25">
      <c r="A2" s="6" t="s">
        <v>43</v>
      </c>
      <c r="B2" s="6" t="s">
        <v>49</v>
      </c>
      <c r="C2" s="6" t="s">
        <v>47</v>
      </c>
      <c r="D2" s="6" t="s">
        <v>48</v>
      </c>
      <c r="E2" s="6" t="s">
        <v>51</v>
      </c>
      <c r="F2" s="6" t="s">
        <v>52</v>
      </c>
    </row>
    <row r="3" spans="1:8" ht="15" customHeight="1" x14ac:dyDescent="0.25">
      <c r="A3" s="1" t="s">
        <v>44</v>
      </c>
      <c r="B3" s="2">
        <v>733</v>
      </c>
      <c r="C3" s="2">
        <v>12615</v>
      </c>
      <c r="D3" s="2">
        <v>5356</v>
      </c>
      <c r="E3" s="2">
        <v>31</v>
      </c>
      <c r="F3" s="2">
        <v>2037</v>
      </c>
    </row>
    <row r="4" spans="1:8" x14ac:dyDescent="0.25">
      <c r="A4" s="1" t="s">
        <v>45</v>
      </c>
      <c r="B4" s="2">
        <v>38</v>
      </c>
      <c r="C4" s="3"/>
      <c r="D4" s="2">
        <v>1724</v>
      </c>
      <c r="E4" s="3"/>
      <c r="F4" s="3"/>
    </row>
    <row r="5" spans="1:8" x14ac:dyDescent="0.25">
      <c r="A5" s="1" t="s">
        <v>46</v>
      </c>
      <c r="B5" s="2">
        <v>8</v>
      </c>
      <c r="C5" s="2">
        <v>4296</v>
      </c>
      <c r="D5" s="2">
        <v>2885</v>
      </c>
      <c r="E5" s="2">
        <v>6</v>
      </c>
      <c r="F5" s="2">
        <v>800</v>
      </c>
    </row>
    <row r="6" spans="1:8" x14ac:dyDescent="0.25">
      <c r="A6" s="4" t="s">
        <v>50</v>
      </c>
      <c r="B6" s="5">
        <f>SUM(B3:B5)</f>
        <v>779</v>
      </c>
      <c r="C6" s="5"/>
      <c r="D6" s="5"/>
      <c r="E6" s="5"/>
      <c r="F6" s="5"/>
    </row>
    <row r="7" spans="1:8" x14ac:dyDescent="0.25">
      <c r="A7" s="113"/>
      <c r="B7" s="40"/>
      <c r="C7" s="40"/>
      <c r="D7" s="40"/>
      <c r="E7" s="40"/>
      <c r="F7" s="40"/>
    </row>
    <row r="8" spans="1:8" x14ac:dyDescent="0.25">
      <c r="A8" s="113"/>
      <c r="B8" s="113"/>
      <c r="C8" s="113"/>
      <c r="D8" s="113"/>
      <c r="E8" s="113"/>
      <c r="F8" s="40"/>
    </row>
    <row r="9" spans="1:8" x14ac:dyDescent="0.25">
      <c r="A9" s="7" t="s">
        <v>60</v>
      </c>
      <c r="B9" s="114" t="s">
        <v>81</v>
      </c>
      <c r="C9" s="114" t="s">
        <v>81</v>
      </c>
      <c r="D9" s="114" t="s">
        <v>81</v>
      </c>
      <c r="E9" s="114" t="s">
        <v>81</v>
      </c>
    </row>
    <row r="10" spans="1:8" ht="25.5" x14ac:dyDescent="0.25">
      <c r="A10" s="7" t="s">
        <v>55</v>
      </c>
      <c r="B10" s="7" t="s">
        <v>56</v>
      </c>
      <c r="C10" s="7" t="s">
        <v>57</v>
      </c>
      <c r="D10" s="8" t="s">
        <v>113</v>
      </c>
      <c r="E10" s="8" t="s">
        <v>114</v>
      </c>
    </row>
    <row r="11" spans="1:8" x14ac:dyDescent="0.25">
      <c r="A11" s="11" t="s">
        <v>96</v>
      </c>
      <c r="B11" s="9">
        <v>140</v>
      </c>
      <c r="C11" s="9">
        <v>198</v>
      </c>
      <c r="D11" s="9">
        <v>1</v>
      </c>
      <c r="E11" s="9">
        <v>96</v>
      </c>
    </row>
    <row r="12" spans="1:8" x14ac:dyDescent="0.25">
      <c r="A12" s="11" t="s">
        <v>97</v>
      </c>
      <c r="B12" s="9">
        <v>129</v>
      </c>
      <c r="C12" s="9">
        <v>220</v>
      </c>
      <c r="D12" s="9">
        <v>0</v>
      </c>
      <c r="E12" s="9">
        <v>186</v>
      </c>
    </row>
    <row r="13" spans="1:8" x14ac:dyDescent="0.25">
      <c r="A13" s="11" t="s">
        <v>82</v>
      </c>
      <c r="B13" s="9">
        <f>SUM(B11:B12)</f>
        <v>269</v>
      </c>
      <c r="C13" s="9">
        <f t="shared" ref="C13" si="0">SUM(C11:C12)</f>
        <v>418</v>
      </c>
      <c r="D13" s="9">
        <f t="shared" ref="D13" si="1">SUM(D11:D12)</f>
        <v>1</v>
      </c>
      <c r="E13" s="9">
        <f>SUM(E11:E12)</f>
        <v>282</v>
      </c>
    </row>
    <row r="14" spans="1:8" ht="25.5" x14ac:dyDescent="0.25">
      <c r="A14" s="11" t="s">
        <v>83</v>
      </c>
      <c r="B14" s="9">
        <v>1</v>
      </c>
      <c r="C14" s="9">
        <v>1</v>
      </c>
      <c r="D14" s="9">
        <v>0</v>
      </c>
      <c r="E14" s="9">
        <v>0</v>
      </c>
    </row>
    <row r="15" spans="1:8" x14ac:dyDescent="0.25">
      <c r="A15" s="11" t="s">
        <v>84</v>
      </c>
      <c r="B15" s="9">
        <v>41</v>
      </c>
      <c r="C15" s="9">
        <v>226</v>
      </c>
      <c r="D15" s="9"/>
      <c r="E15" s="9"/>
      <c r="H15" s="154"/>
    </row>
    <row r="16" spans="1:8" x14ac:dyDescent="0.25">
      <c r="A16" s="11" t="s">
        <v>122</v>
      </c>
      <c r="B16" s="9">
        <v>41</v>
      </c>
      <c r="C16" s="9">
        <v>319</v>
      </c>
      <c r="D16" s="9">
        <v>0</v>
      </c>
      <c r="E16" s="9">
        <v>107</v>
      </c>
      <c r="H16" s="154"/>
    </row>
    <row r="17" spans="1:8" ht="25.5" x14ac:dyDescent="0.25">
      <c r="A17" s="11" t="s">
        <v>75</v>
      </c>
      <c r="B17" s="9">
        <v>10</v>
      </c>
      <c r="C17" s="9">
        <v>297</v>
      </c>
      <c r="D17" s="9">
        <v>1</v>
      </c>
      <c r="E17" s="9">
        <v>115</v>
      </c>
      <c r="H17" s="154"/>
    </row>
    <row r="18" spans="1:8" ht="25.5" x14ac:dyDescent="0.25">
      <c r="A18" s="115" t="s">
        <v>76</v>
      </c>
      <c r="B18" s="116">
        <v>36</v>
      </c>
      <c r="C18" s="116">
        <v>1013</v>
      </c>
      <c r="D18" s="116">
        <v>6</v>
      </c>
      <c r="E18" s="116">
        <v>275</v>
      </c>
    </row>
    <row r="19" spans="1:8" x14ac:dyDescent="0.25">
      <c r="A19" s="115" t="s">
        <v>53</v>
      </c>
      <c r="B19" s="116">
        <v>18</v>
      </c>
      <c r="C19" s="116">
        <v>795</v>
      </c>
      <c r="D19" s="116">
        <v>14</v>
      </c>
      <c r="E19" s="116">
        <v>321</v>
      </c>
    </row>
    <row r="20" spans="1:8" x14ac:dyDescent="0.25">
      <c r="A20" s="115" t="s">
        <v>54</v>
      </c>
      <c r="B20" s="9">
        <v>78</v>
      </c>
      <c r="C20" s="9">
        <v>2931</v>
      </c>
      <c r="D20" s="9">
        <v>10</v>
      </c>
      <c r="E20" s="9">
        <v>1219</v>
      </c>
    </row>
    <row r="21" spans="1:8" x14ac:dyDescent="0.25">
      <c r="A21" s="117" t="s">
        <v>42</v>
      </c>
      <c r="B21" s="10">
        <f>SUM(B11:B20)</f>
        <v>763</v>
      </c>
      <c r="C21" s="10">
        <f>SUM(C11:C20)</f>
        <v>6418</v>
      </c>
      <c r="D21" s="10">
        <f>SUM(D11:D20)</f>
        <v>33</v>
      </c>
      <c r="E21" s="10">
        <f>SUM(E11:E20)</f>
        <v>2601</v>
      </c>
    </row>
    <row r="22" spans="1:8" x14ac:dyDescent="0.25">
      <c r="B22" s="118"/>
      <c r="C22" s="118"/>
      <c r="D22" s="118"/>
      <c r="E22" s="118"/>
    </row>
    <row r="23" spans="1:8" x14ac:dyDescent="0.25">
      <c r="A23" s="185" t="s">
        <v>115</v>
      </c>
      <c r="B23" s="185"/>
      <c r="C23" s="185" t="s">
        <v>57</v>
      </c>
      <c r="D23" s="184"/>
      <c r="E23" s="118"/>
    </row>
    <row r="24" spans="1:8" x14ac:dyDescent="0.25">
      <c r="A24" s="186" t="s">
        <v>116</v>
      </c>
      <c r="B24" s="187"/>
      <c r="C24" s="188">
        <v>190</v>
      </c>
      <c r="D24" s="118"/>
      <c r="E24" s="118"/>
    </row>
    <row r="25" spans="1:8" x14ac:dyDescent="0.25">
      <c r="A25" s="186" t="s">
        <v>117</v>
      </c>
      <c r="B25" s="187"/>
      <c r="C25" s="188">
        <v>305</v>
      </c>
      <c r="D25" s="118"/>
      <c r="E25" s="118"/>
    </row>
    <row r="26" spans="1:8" x14ac:dyDescent="0.25">
      <c r="A26" s="117" t="s">
        <v>50</v>
      </c>
      <c r="B26" s="117"/>
      <c r="C26" s="191">
        <f>SUM(C24:C25)</f>
        <v>495</v>
      </c>
      <c r="D26" s="118"/>
      <c r="E26" s="118"/>
    </row>
    <row r="27" spans="1:8" x14ac:dyDescent="0.25">
      <c r="A27" s="190" t="s">
        <v>119</v>
      </c>
      <c r="B27" s="190"/>
      <c r="C27" s="192" t="s">
        <v>120</v>
      </c>
      <c r="D27" s="118"/>
      <c r="E27" s="118"/>
    </row>
    <row r="28" spans="1:8" x14ac:dyDescent="0.25">
      <c r="A28" s="189" t="s">
        <v>121</v>
      </c>
      <c r="B28" s="189"/>
      <c r="C28" s="193">
        <v>1377</v>
      </c>
      <c r="D28" s="118"/>
      <c r="E28" s="118"/>
    </row>
    <row r="29" spans="1:8" x14ac:dyDescent="0.25">
      <c r="B29" s="118"/>
      <c r="C29" s="118"/>
      <c r="D29" s="118"/>
      <c r="E29" s="118"/>
    </row>
    <row r="30" spans="1:8" x14ac:dyDescent="0.25">
      <c r="B30" s="118"/>
      <c r="C30" s="118"/>
      <c r="D30" s="118"/>
      <c r="E30" s="118"/>
    </row>
    <row r="31" spans="1:8" ht="25.5" x14ac:dyDescent="0.25">
      <c r="B31" s="119" t="s">
        <v>118</v>
      </c>
      <c r="C31" s="119" t="s">
        <v>57</v>
      </c>
      <c r="D31" s="6" t="s">
        <v>113</v>
      </c>
      <c r="E31" s="6" t="s">
        <v>114</v>
      </c>
    </row>
    <row r="32" spans="1:8" x14ac:dyDescent="0.25">
      <c r="B32" s="119" t="s">
        <v>58</v>
      </c>
      <c r="C32" s="116">
        <f>C11+C12+C13+C14+C16+C19+C20</f>
        <v>4882</v>
      </c>
      <c r="D32" s="116">
        <f t="shared" ref="D32:E32" si="2">D11+D12+D13+D14+D16+D19+D20</f>
        <v>26</v>
      </c>
      <c r="E32" s="116">
        <f t="shared" si="2"/>
        <v>2211</v>
      </c>
    </row>
    <row r="33" spans="2:5" x14ac:dyDescent="0.25">
      <c r="B33" s="119" t="s">
        <v>112</v>
      </c>
      <c r="C33" s="116">
        <f>C11+C12+C13</f>
        <v>836</v>
      </c>
      <c r="D33" s="116">
        <f t="shared" ref="D33:E33" si="3">D11+D12+D13</f>
        <v>2</v>
      </c>
      <c r="E33" s="116">
        <f t="shared" si="3"/>
        <v>564</v>
      </c>
    </row>
    <row r="34" spans="2:5" x14ac:dyDescent="0.25">
      <c r="B34" s="119" t="s">
        <v>59</v>
      </c>
      <c r="C34" s="116">
        <f>C17+C18</f>
        <v>1310</v>
      </c>
      <c r="D34" s="116">
        <f>D17+D18</f>
        <v>7</v>
      </c>
      <c r="E34" s="116">
        <f>E17+E18</f>
        <v>390</v>
      </c>
    </row>
  </sheetData>
  <customSheetViews>
    <customSheetView guid="{E568162C-F5F5-473F-AFFE-DAF04A8B1754}" topLeftCell="A18">
      <selection activeCell="F24" sqref="F24"/>
      <pageMargins left="0.7" right="0.7" top="0.75" bottom="0.75" header="0.3" footer="0.3"/>
      <pageSetup paperSize="9" orientation="portrait" r:id="rId1"/>
    </customSheetView>
    <customSheetView guid="{45552D00-92B1-4EBF-BCDE-C2BDA6F898E5}" topLeftCell="A16">
      <selection activeCell="G3" sqref="G3"/>
      <pageMargins left="0.7" right="0.7" top="0.75" bottom="0.75" header="0.3" footer="0.3"/>
      <pageSetup paperSize="9" orientation="portrait" r:id="rId2"/>
    </customSheetView>
    <customSheetView guid="{0F22A132-8D8A-463C-A4C6-779A67EE88D1}">
      <selection activeCell="D31" sqref="D31"/>
      <pageMargins left="0.7" right="0.7" top="0.75" bottom="0.75" header="0.3" footer="0.3"/>
      <pageSetup paperSize="9" orientation="portrait" r:id="rId3"/>
    </customSheetView>
    <customSheetView guid="{8B40590E-93B6-420C-841C-5373852585BF}">
      <selection activeCell="A9" sqref="A9:XFD9"/>
      <pageMargins left="0.7" right="0.7" top="0.75" bottom="0.75" header="0.3" footer="0.3"/>
      <pageSetup paperSize="9" orientation="portrait" r:id="rId4"/>
    </customSheetView>
    <customSheetView guid="{A9A3C12D-0906-453E-9650-3FAA7B80B3E6}">
      <selection activeCell="D31" sqref="D31"/>
      <pageMargins left="0.7" right="0.7" top="0.75" bottom="0.75" header="0.3" footer="0.3"/>
      <pageSetup paperSize="9" orientation="portrait" r:id="rId5"/>
    </customSheetView>
    <customSheetView guid="{99835A3D-CB57-4B66-9C57-88C573236269}">
      <selection activeCell="A9" sqref="A9:XFD9"/>
      <pageMargins left="0.7" right="0.7" top="0.75" bottom="0.75" header="0.3" footer="0.3"/>
      <pageSetup paperSize="9" orientation="portrait" r:id="rId6"/>
    </customSheetView>
    <customSheetView guid="{9C58771E-E078-4BC4-9B23-9FC5A0E5629B}">
      <selection activeCell="D3" sqref="D3"/>
      <pageMargins left="0.7" right="0.7" top="0.75" bottom="0.75" header="0.3" footer="0.3"/>
      <pageSetup paperSize="9" orientation="portrait" r:id="rId7"/>
    </customSheetView>
    <customSheetView guid="{45696683-D14C-4A2C-8921-6717826EFB53}">
      <selection activeCell="D31" sqref="D31"/>
      <pageMargins left="0.7" right="0.7" top="0.75" bottom="0.75" header="0.3" footer="0.3"/>
      <pageSetup paperSize="9" orientation="portrait" r:id="rId8"/>
    </customSheetView>
    <customSheetView guid="{9D4EFCF0-99ED-4D6A-A776-6B63EB24362E}">
      <selection activeCell="D31" sqref="D31"/>
      <pageMargins left="0.7" right="0.7" top="0.75" bottom="0.75" header="0.3" footer="0.3"/>
      <pageSetup paperSize="9" orientation="portrait" r:id="rId9"/>
    </customSheetView>
    <customSheetView guid="{42629C32-ECAE-454A-BEBE-BFAE980A2D9B}">
      <selection activeCell="D31" sqref="D31"/>
      <pageMargins left="0.7" right="0.7" top="0.75" bottom="0.75" header="0.3" footer="0.3"/>
      <pageSetup paperSize="9" orientation="portrait" r:id="rId10"/>
    </customSheetView>
    <customSheetView guid="{3674222B-E37C-4C5E-9D49-A9616EBF68CC}">
      <selection activeCell="D31" sqref="D31"/>
      <pageMargins left="0.7" right="0.7" top="0.75" bottom="0.75" header="0.3" footer="0.3"/>
      <pageSetup paperSize="9" orientation="portrait" r:id="rId11"/>
    </customSheetView>
    <customSheetView guid="{74EDF4F3-1952-4CBC-9613-82C914018FC9}">
      <selection activeCell="C25" sqref="C25"/>
      <pageMargins left="0.7" right="0.7" top="0.75" bottom="0.75" header="0.3" footer="0.3"/>
      <pageSetup paperSize="9" orientation="portrait" r:id="rId12"/>
    </customSheetView>
    <customSheetView guid="{A618920E-8C8A-4492-8392-6F4FE43177E7}">
      <selection activeCell="D31" sqref="D31"/>
      <pageMargins left="0.7" right="0.7" top="0.75" bottom="0.75" header="0.3" footer="0.3"/>
      <pageSetup paperSize="9" orientation="portrait" r:id="rId13"/>
    </customSheetView>
    <customSheetView guid="{F359A338-1C00-49C3-9B83-063EE5F0386E}">
      <selection activeCell="D31" sqref="D31"/>
      <pageMargins left="0.7" right="0.7" top="0.75" bottom="0.75" header="0.3" footer="0.3"/>
      <pageSetup paperSize="9" orientation="portrait" r:id="rId14"/>
    </customSheetView>
    <customSheetView guid="{76822C87-0CD2-4B29-9370-1CE89C38596A}">
      <selection activeCell="D31" sqref="D31"/>
      <pageMargins left="0.7" right="0.7" top="0.75" bottom="0.75" header="0.3" footer="0.3"/>
      <pageSetup paperSize="9" orientation="portrait" r:id="rId15"/>
    </customSheetView>
    <customSheetView guid="{46748109-A6BF-42C9-9612-BC91B5971370}">
      <selection activeCell="D31" sqref="D31"/>
      <pageMargins left="0.7" right="0.7" top="0.75" bottom="0.75" header="0.3" footer="0.3"/>
      <pageSetup paperSize="9" orientation="portrait" r:id="rId16"/>
    </customSheetView>
    <customSheetView guid="{BDA33AE1-A6E0-4BEC-8216-6CA4D49EF1F1}">
      <selection activeCell="A7" sqref="A7"/>
      <pageMargins left="0.7" right="0.7" top="0.75" bottom="0.75" header="0.3" footer="0.3"/>
      <pageSetup paperSize="9" orientation="portrait" r:id="rId17"/>
    </customSheetView>
    <customSheetView guid="{672A14D6-9597-4417-9618-4532B4138EA4}">
      <selection activeCell="D31" sqref="D31"/>
      <pageMargins left="0.7" right="0.7" top="0.75" bottom="0.75" header="0.3" footer="0.3"/>
      <pageSetup paperSize="9" orientation="portrait" r:id="rId18"/>
    </customSheetView>
    <customSheetView guid="{05517F37-F488-4763-B575-819343FCE29F}">
      <selection activeCell="D31" sqref="D31"/>
      <pageMargins left="0.7" right="0.7" top="0.75" bottom="0.75" header="0.3" footer="0.3"/>
      <pageSetup paperSize="9" orientation="portrait" r:id="rId19"/>
    </customSheetView>
    <customSheetView guid="{CA883902-AD46-4900-BCA5-728338DACED1}">
      <selection activeCell="H20" sqref="H20"/>
      <pageMargins left="0.7" right="0.7" top="0.75" bottom="0.75" header="0.3" footer="0.3"/>
      <pageSetup paperSize="9" orientation="portrait" r:id="rId20"/>
    </customSheetView>
    <customSheetView guid="{E9E4C544-E3B0-4E2B-A785-9DE10C60B65A}">
      <selection activeCell="D22" sqref="D22"/>
      <pageMargins left="0.7" right="0.7" top="0.75" bottom="0.75" header="0.3" footer="0.3"/>
      <pageSetup paperSize="9" orientation="portrait" r:id="rId21"/>
    </customSheetView>
    <customSheetView guid="{A0D5FE62-2881-4608-8234-EE2532B3238B}">
      <selection activeCell="D31" sqref="D31"/>
      <pageMargins left="0.7" right="0.7" top="0.75" bottom="0.75" header="0.3" footer="0.3"/>
      <pageSetup paperSize="9" orientation="portrait" r:id="rId22"/>
    </customSheetView>
    <customSheetView guid="{75D8298F-5F64-486C-99D7-0F51DF1C9630}">
      <selection activeCell="B9" sqref="B9:E15"/>
      <pageMargins left="0.7" right="0.7" top="0.75" bottom="0.75" header="0.3" footer="0.3"/>
      <pageSetup paperSize="9" orientation="portrait" r:id="rId23"/>
    </customSheetView>
    <customSheetView guid="{42D2175F-C1B3-4FA2-ACB9-64E091E720C0}">
      <selection activeCell="D31" sqref="D31"/>
      <pageMargins left="0.7" right="0.7" top="0.75" bottom="0.75" header="0.3" footer="0.3"/>
      <pageSetup paperSize="9" orientation="portrait" r:id="rId24"/>
    </customSheetView>
    <customSheetView guid="{5EC7F77B-0DA6-428E-B6C1-2AF531E7F472}">
      <selection activeCell="D31" sqref="D31"/>
      <pageMargins left="0.7" right="0.7" top="0.75" bottom="0.75" header="0.3" footer="0.3"/>
      <pageSetup paperSize="9" orientation="portrait" r:id="rId25"/>
    </customSheetView>
    <customSheetView guid="{A144AE98-6137-4528-8BDF-C02880533A31}">
      <selection activeCell="D31" sqref="D31"/>
      <pageMargins left="0.7" right="0.7" top="0.75" bottom="0.75" header="0.3" footer="0.3"/>
      <pageSetup paperSize="9" orientation="portrait" r:id="rId26"/>
    </customSheetView>
    <customSheetView guid="{B0BEF0A4-7A22-4597-BA93-88869D5BABD4}">
      <selection activeCell="A9" sqref="A9:XFD9"/>
      <pageMargins left="0.7" right="0.7" top="0.75" bottom="0.75" header="0.3" footer="0.3"/>
      <pageSetup paperSize="9" orientation="portrait" r:id="rId27"/>
    </customSheetView>
    <customSheetView guid="{680240A0-F4F9-4F03-BF99-52F11871141E}">
      <selection activeCell="C25" sqref="C25"/>
      <pageMargins left="0.7" right="0.7" top="0.75" bottom="0.75" header="0.3" footer="0.3"/>
      <pageSetup paperSize="9" orientation="portrait" r:id="rId28"/>
    </customSheetView>
    <customSheetView guid="{F4A95369-B5B8-47AE-9368-C9B7ACE46A47}">
      <selection activeCell="D4" sqref="D4"/>
      <pageMargins left="0.7" right="0.7" top="0.75" bottom="0.75" header="0.3" footer="0.3"/>
      <pageSetup paperSize="9" orientation="portrait" r:id="rId29"/>
    </customSheetView>
    <customSheetView guid="{96AA9D9C-34A9-4553-9FC0-89BF9E7F9179}" topLeftCell="A4">
      <selection activeCell="D10" sqref="D10:E10"/>
      <pageMargins left="0.7" right="0.7" top="0.75" bottom="0.75" header="0.3" footer="0.3"/>
      <pageSetup paperSize="9" orientation="portrait" r:id="rId30"/>
    </customSheetView>
    <customSheetView guid="{0A16106A-A59D-4049-9B2B-C44AA65BC402}">
      <selection activeCell="D31" sqref="D31"/>
      <pageMargins left="0.7" right="0.7" top="0.75" bottom="0.75" header="0.3" footer="0.3"/>
      <pageSetup paperSize="9" orientation="portrait" r:id="rId31"/>
    </customSheetView>
    <customSheetView guid="{06E44AF9-26EC-4A02-8A5E-8DCC85B5E383}" topLeftCell="A10">
      <selection activeCell="B11" sqref="B11:E19"/>
      <pageMargins left="0.7" right="0.7" top="0.75" bottom="0.75" header="0.3" footer="0.3"/>
      <pageSetup paperSize="9" orientation="portrait" r:id="rId32"/>
    </customSheetView>
    <customSheetView guid="{C84661F8-5CF5-4D86-83C4-54603617BAB7}">
      <selection activeCell="D31" sqref="D31"/>
      <pageMargins left="0.7" right="0.7" top="0.75" bottom="0.75" header="0.3" footer="0.3"/>
      <pageSetup paperSize="9" orientation="portrait" r:id="rId33"/>
    </customSheetView>
    <customSheetView guid="{96BB2E9E-A19C-4868-BC99-BFD2A9101DF9}" topLeftCell="A4">
      <selection activeCell="B11" sqref="B11:B15"/>
      <pageMargins left="0.7" right="0.7" top="0.75" bottom="0.75" header="0.3" footer="0.3"/>
      <pageSetup paperSize="9" orientation="portrait" r:id="rId34"/>
    </customSheetView>
  </customSheetViews>
  <pageMargins left="0.7" right="0.7" top="0.75" bottom="0.75" header="0.3" footer="0.3"/>
  <pageSetup paperSize="9" orientation="portrait"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támogatások</vt:lpstr>
      <vt:lpstr>Munka2</vt:lpstr>
      <vt:lpstr>résztvevők (oktatás és képzés)</vt:lpstr>
      <vt:lpstr>résztvevők (ifjúság)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Hermándy-Berencz Judit</dc:creator>
  <cp:lastModifiedBy>Balogh Eszter</cp:lastModifiedBy>
  <cp:lastPrinted>2017-05-09T09:22:08Z</cp:lastPrinted>
  <dcterms:created xsi:type="dcterms:W3CDTF">2006-09-16T00:00:00Z</dcterms:created>
  <dcterms:modified xsi:type="dcterms:W3CDTF">2020-05-25T08:08:47Z</dcterms:modified>
</cp:coreProperties>
</file>